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5"/>
  <workbookPr defaultThemeVersion="124226"/>
  <mc:AlternateContent xmlns:mc="http://schemas.openxmlformats.org/markup-compatibility/2006">
    <mc:Choice Requires="x15">
      <x15ac:absPath xmlns:x15ac="http://schemas.microsoft.com/office/spreadsheetml/2010/11/ac" url="/Users/dd7849/Desktop/"/>
    </mc:Choice>
  </mc:AlternateContent>
  <xr:revisionPtr revIDLastSave="0" documentId="8_{0FDB7DCE-AB16-F342-89E0-0EB09C96E475}" xr6:coauthVersionLast="36" xr6:coauthVersionMax="36" xr10:uidLastSave="{00000000-0000-0000-0000-000000000000}"/>
  <bookViews>
    <workbookView xWindow="0" yWindow="460" windowWidth="25600" windowHeight="19220" tabRatio="424" xr2:uid="{00000000-000D-0000-FFFF-FFFF00000000}"/>
  </bookViews>
  <sheets>
    <sheet name="Budget FY20" sheetId="35" r:id="rId1"/>
  </sheets>
  <definedNames>
    <definedName name="_xlnm.Print_Area" localSheetId="0">'Budget FY20'!$A$1:$M$110</definedName>
  </definedNames>
  <calcPr calcId="162913"/>
</workbook>
</file>

<file path=xl/calcChain.xml><?xml version="1.0" encoding="utf-8"?>
<calcChain xmlns="http://schemas.openxmlformats.org/spreadsheetml/2006/main">
  <c r="I21" i="35" l="1"/>
  <c r="I22" i="35" l="1"/>
  <c r="I66" i="35" l="1"/>
  <c r="I65" i="35"/>
  <c r="I64" i="35"/>
  <c r="I63" i="35"/>
  <c r="I62" i="35"/>
  <c r="I61" i="35"/>
  <c r="I60" i="35"/>
  <c r="I59" i="35"/>
  <c r="I58" i="35"/>
  <c r="J104" i="35" l="1"/>
  <c r="I29" i="35" l="1"/>
  <c r="I15" i="35"/>
  <c r="I26" i="35"/>
  <c r="I52" i="35" l="1"/>
  <c r="I38" i="35"/>
  <c r="I47" i="35"/>
  <c r="I14" i="35"/>
  <c r="I51" i="35"/>
  <c r="I13" i="35"/>
  <c r="I53" i="35"/>
  <c r="I57" i="35"/>
  <c r="I56" i="35"/>
  <c r="I23" i="35"/>
  <c r="I42" i="35"/>
  <c r="I54" i="35"/>
  <c r="I55" i="35"/>
  <c r="I37" i="35"/>
  <c r="I34" i="35"/>
  <c r="I36" i="35"/>
  <c r="I28" i="35"/>
  <c r="I7" i="35"/>
  <c r="G105" i="35"/>
  <c r="I105" i="35" s="1"/>
  <c r="J105" i="35" s="1"/>
  <c r="I90" i="35"/>
  <c r="I89" i="35"/>
  <c r="I88" i="35"/>
  <c r="G87" i="35"/>
  <c r="I87" i="35" s="1"/>
  <c r="G86" i="35"/>
  <c r="I86" i="35" s="1"/>
  <c r="I108" i="35"/>
  <c r="I107" i="35"/>
  <c r="I85" i="35"/>
  <c r="I84" i="35"/>
  <c r="I83" i="35"/>
  <c r="I82" i="35"/>
  <c r="I81" i="35"/>
  <c r="I80" i="35"/>
  <c r="I79" i="35"/>
  <c r="I78" i="35"/>
  <c r="J78" i="35" s="1"/>
  <c r="I50" i="35"/>
  <c r="I49" i="35"/>
  <c r="I45" i="35"/>
  <c r="H41" i="35"/>
  <c r="H40" i="35"/>
  <c r="I39" i="35"/>
  <c r="I12" i="35"/>
  <c r="I18" i="35"/>
  <c r="I11" i="35"/>
  <c r="I17" i="35"/>
  <c r="I48" i="35"/>
  <c r="I33" i="35"/>
  <c r="I46" i="35"/>
  <c r="I32" i="35"/>
  <c r="I27" i="35"/>
  <c r="J79" i="35" l="1"/>
  <c r="J80" i="35" s="1"/>
  <c r="J81" i="35" s="1"/>
  <c r="J82" i="35" s="1"/>
  <c r="J83" i="35" s="1"/>
  <c r="J84" i="35" s="1"/>
  <c r="J85" i="35" s="1"/>
  <c r="J86" i="35" s="1"/>
  <c r="J87" i="35" s="1"/>
  <c r="J88" i="35" s="1"/>
  <c r="J89" i="35" s="1"/>
  <c r="J90" i="35" s="1"/>
  <c r="H106" i="35"/>
  <c r="I106" i="35" s="1"/>
  <c r="J106" i="35" s="1"/>
  <c r="J107" i="35" l="1"/>
  <c r="J108" i="35" s="1"/>
  <c r="J7" i="35" l="1"/>
  <c r="J8" i="35" s="1"/>
  <c r="J9" i="35" s="1"/>
  <c r="J11" i="35" l="1"/>
  <c r="J12" i="35" s="1"/>
  <c r="J13" i="35" s="1"/>
  <c r="J14" i="35" s="1"/>
  <c r="J15" i="35" s="1"/>
  <c r="J10" i="35"/>
  <c r="J16" i="35" l="1"/>
  <c r="J17" i="35" s="1"/>
  <c r="J18" i="35" s="1"/>
  <c r="J19" i="35" s="1"/>
  <c r="J20" i="35" s="1"/>
  <c r="J21" i="35" l="1"/>
  <c r="J22" i="35" s="1"/>
  <c r="J23" i="35" s="1"/>
  <c r="J24" i="35" s="1"/>
  <c r="J25" i="35" l="1"/>
  <c r="J26" i="35" s="1"/>
  <c r="J27" i="35" s="1"/>
  <c r="J28" i="35" s="1"/>
  <c r="J29" i="35" s="1"/>
  <c r="J30" i="35" s="1"/>
  <c r="J31" i="35" s="1"/>
  <c r="J32" i="35" s="1"/>
  <c r="J33" i="35" l="1"/>
  <c r="J35" i="35" s="1"/>
  <c r="J34" i="35"/>
  <c r="J36" i="35" s="1"/>
  <c r="J37" i="35" s="1"/>
  <c r="J38" i="35" s="1"/>
  <c r="J39" i="35" s="1"/>
  <c r="J40" i="35" s="1"/>
  <c r="J41" i="35" s="1"/>
  <c r="J42" i="35" s="1"/>
  <c r="J43" i="35" s="1"/>
  <c r="J44" i="35" s="1"/>
  <c r="J45" i="35" s="1"/>
  <c r="J46" i="35" s="1"/>
  <c r="J47" i="35"/>
  <c r="J48" i="35" s="1"/>
  <c r="J49" i="35" s="1"/>
  <c r="J50" i="35" s="1"/>
  <c r="J51" i="35" s="1"/>
  <c r="J52" i="35" s="1"/>
  <c r="J53" i="35" s="1"/>
  <c r="J54" i="35" s="1"/>
  <c r="J56" i="35" l="1"/>
  <c r="J57" i="35" s="1"/>
  <c r="J55" i="35"/>
  <c r="J58" i="35" s="1"/>
  <c r="J59" i="35"/>
  <c r="J60" i="35" s="1"/>
  <c r="J61" i="35" s="1"/>
  <c r="J62" i="35" s="1"/>
  <c r="J63" i="35" s="1"/>
  <c r="J64" i="35" s="1"/>
  <c r="J65" i="35" l="1"/>
  <c r="J66" i="35" s="1"/>
</calcChain>
</file>

<file path=xl/sharedStrings.xml><?xml version="1.0" encoding="utf-8"?>
<sst xmlns="http://schemas.openxmlformats.org/spreadsheetml/2006/main" count="477" uniqueCount="342">
  <si>
    <t>Total</t>
  </si>
  <si>
    <t>Priority</t>
  </si>
  <si>
    <t>Summary of Impact</t>
  </si>
  <si>
    <t>PC#</t>
  </si>
  <si>
    <t>Index</t>
  </si>
  <si>
    <t>Fringes</t>
  </si>
  <si>
    <t>PC# Value</t>
  </si>
  <si>
    <t>DPS/OE</t>
  </si>
  <si>
    <t>Description</t>
  </si>
  <si>
    <t xml:space="preserve">   CENTRAL CONNECTICUT STATE UNIVERSITY</t>
  </si>
  <si>
    <t>Reallocation</t>
  </si>
  <si>
    <t>Below the line Reductions</t>
  </si>
  <si>
    <t>Budget Request Description</t>
  </si>
  <si>
    <t>Possible Reduction of $</t>
  </si>
  <si>
    <t>Net Request</t>
  </si>
  <si>
    <t xml:space="preserve">Summary of Impact </t>
  </si>
  <si>
    <t xml:space="preserve"> Budget Request</t>
  </si>
  <si>
    <t>Net "Running Request" Total</t>
  </si>
  <si>
    <t>Funding Source for Reallocation</t>
  </si>
  <si>
    <t>Strategic Objective</t>
  </si>
  <si>
    <t>Running Total</t>
  </si>
  <si>
    <t>FY2020</t>
  </si>
  <si>
    <t>FY 2020  BUDGET REQUEST (EXCLUDES EQUIPMENT AND ONE-TIME REQUESTS)</t>
  </si>
  <si>
    <t>DOCUMENT ONE</t>
  </si>
  <si>
    <t>GRAD01</t>
  </si>
  <si>
    <t>AVPDGS-1</t>
  </si>
  <si>
    <t>CIE001</t>
  </si>
  <si>
    <t>Socio-cultural/Retention Programming for International Students and Scholars</t>
  </si>
  <si>
    <t>2.1; 3.2</t>
  </si>
  <si>
    <t xml:space="preserve">Funds are sought to enable year-round sociocultural /retention programming for international students and scholars. </t>
  </si>
  <si>
    <t>Support for minority students desiring to participate in study/course abroad</t>
  </si>
  <si>
    <t>Funds will be utilized to provide need-based scholarship for minority students.</t>
  </si>
  <si>
    <t>University Assistant-International Proposal Development Facilitator</t>
  </si>
  <si>
    <t>4.4</t>
  </si>
  <si>
    <t>Support for students desiring to participate in U.S.-based "Study Away" programs</t>
  </si>
  <si>
    <t>2.1; 2.11</t>
  </si>
  <si>
    <t>Support for Faculty International Reasearch/Travel Grant Program (FIRTG)</t>
  </si>
  <si>
    <t>3.2; 4.3</t>
  </si>
  <si>
    <t xml:space="preserve">Funds are sought for the establishment of a Faculty International Research/Travel Grant Program (FIRTG) worldwide.  The FIRTG seeks to enhance the internationalization efforts of CCSU.  </t>
  </si>
  <si>
    <t>CIE-1</t>
  </si>
  <si>
    <t>CIE-2</t>
  </si>
  <si>
    <t>CIE-3</t>
  </si>
  <si>
    <t>CIE-4</t>
  </si>
  <si>
    <t>CIE-5</t>
  </si>
  <si>
    <t>LIBR01</t>
  </si>
  <si>
    <t>Kanopy - Patron Driven Acquisitions Streaming Media</t>
  </si>
  <si>
    <t>Academic Excellence</t>
  </si>
  <si>
    <t>The additional funding to cover the cost of providing access to streaming media needed for curriculum and research</t>
  </si>
  <si>
    <t>PERIODICALS: Inflation for ongoing subscriptions to journals</t>
  </si>
  <si>
    <t>The additional funding to cover the cost of inflation will ensure that we do not lose valuable academic resources needed for curriculum and research.</t>
  </si>
  <si>
    <t>DATABASES: Inflation for ongoing subscriptions for electronic databases</t>
  </si>
  <si>
    <t>LIB-1</t>
  </si>
  <si>
    <t>LIB-2</t>
  </si>
  <si>
    <t>LIB-3</t>
  </si>
  <si>
    <t>PLAN01</t>
  </si>
  <si>
    <t>OIRA-1</t>
  </si>
  <si>
    <t>PHYS01</t>
  </si>
  <si>
    <t>BMS01</t>
  </si>
  <si>
    <t>BIOL01</t>
  </si>
  <si>
    <t>CPSC01</t>
  </si>
  <si>
    <t>ENGR01</t>
  </si>
  <si>
    <t>CHEM01</t>
  </si>
  <si>
    <t>Enrollment</t>
  </si>
  <si>
    <t>MATH01</t>
  </si>
  <si>
    <t>TEDU01</t>
  </si>
  <si>
    <t xml:space="preserve"> TEDU01 / ENGR01</t>
  </si>
  <si>
    <t>MATH01 / ENGR01</t>
  </si>
  <si>
    <t>SEST-1</t>
  </si>
  <si>
    <t>SEST-2</t>
  </si>
  <si>
    <t>SEST-3</t>
  </si>
  <si>
    <t>SEST-4</t>
  </si>
  <si>
    <t>SEST-5</t>
  </si>
  <si>
    <t>SEST-6</t>
  </si>
  <si>
    <t>SEST-7</t>
  </si>
  <si>
    <t>SEST-8</t>
  </si>
  <si>
    <t>SEST-9</t>
  </si>
  <si>
    <t>SEST-10</t>
  </si>
  <si>
    <t>SEST-11</t>
  </si>
  <si>
    <t>SEST-12</t>
  </si>
  <si>
    <t>SEST-13</t>
  </si>
  <si>
    <t>SEST-14</t>
  </si>
  <si>
    <t>SEST-15</t>
  </si>
  <si>
    <t>SEST-16</t>
  </si>
  <si>
    <t>With the hiring of an Executive Director of the joint IDTRC/CTFD, we could reduce by one UA</t>
  </si>
  <si>
    <t>Storyline is a software utilized for online learning.  We could not renew the contract, impacting the quality of the online and hybrid courses utilizing the technology</t>
  </si>
  <si>
    <t>Reducing the travel to promote graduate programs by two trips thus reducing the visability of the School of Graduate Studies and our programs.</t>
  </si>
  <si>
    <t>Reduce sponsorship of international events (e.g., guest lectures, Fullbright promotional events)</t>
  </si>
  <si>
    <t>2.1, 2.11, 3.2, 4.3</t>
  </si>
  <si>
    <t>Fewer on-campus guest lectures focusing on a broad range of international topics</t>
  </si>
  <si>
    <t>Cease production of the Course Abroad catalog</t>
  </si>
  <si>
    <t>2.1, 2.11, 3.2</t>
  </si>
  <si>
    <t>Reduction in the number of students who study abroad annually</t>
  </si>
  <si>
    <t>Reduce Office Supplies budget</t>
  </si>
  <si>
    <t>Diminished service to international students</t>
  </si>
  <si>
    <t>Reduce mailing/postage budget by reducing the number of international express mailings</t>
  </si>
  <si>
    <t>International students' receipt of immigration documents will be delayed</t>
  </si>
  <si>
    <t>Reduce advertising of study abroad programs</t>
  </si>
  <si>
    <t>AVPDGS-2</t>
  </si>
  <si>
    <t>AVPDGS-3</t>
  </si>
  <si>
    <t>00052900</t>
  </si>
  <si>
    <t>Chang, JinChih vacancy</t>
  </si>
  <si>
    <t>Position will remain vacant.</t>
  </si>
  <si>
    <t>00052188</t>
  </si>
  <si>
    <t>Tomaiuolo, Nicholas/vacancy at full librarian level requested for refill at assistant level</t>
  </si>
  <si>
    <t xml:space="preserve">Savings of $44,698 realized between full librarian level (with an ending salary of $104,366) and starting salary at the assistant level ($59,668).  </t>
  </si>
  <si>
    <t xml:space="preserve">Faculty professional development - assessment conferences </t>
  </si>
  <si>
    <t>Maintaining Academic Excellence</t>
  </si>
  <si>
    <t>Developing a culture of assessment will be slower as will the implementation of assessing new General Education learning outcomes.</t>
  </si>
  <si>
    <t>Host only one assessment retreat per year to assess General Education learning outcomes; reduction of professional development for staff (assessment and IR); reduction of student labor.</t>
  </si>
  <si>
    <t xml:space="preserve">Maintaining Academic Excellence; Increased Student Enrollment </t>
  </si>
  <si>
    <t xml:space="preserve">Implementation of assessing new General Education learning outcomes will be slower than expected; staff will be challenged to find other ways to keep current in their field (assessment, retention, institutional effectiveness); staff will need to rely less on student help. </t>
  </si>
  <si>
    <t xml:space="preserve"> </t>
  </si>
  <si>
    <t>OIRA-2</t>
  </si>
  <si>
    <t>REGS01</t>
  </si>
  <si>
    <t>UA/Student Labor/Office Expense Reduction</t>
  </si>
  <si>
    <t>Reduced responsiveness to student, faculty, staff and alumni needs, longer processing timeframes for requests.</t>
  </si>
  <si>
    <t>REG'R-1</t>
  </si>
  <si>
    <t>SEST01</t>
  </si>
  <si>
    <t>Associate to the Dean</t>
  </si>
  <si>
    <t>Part-Time Faculty</t>
  </si>
  <si>
    <t>The field of Accounting is shifting rapidly to accommodate the availability and use of massive amounts of data. This is critical training for our faculty &amp; reasonably priced local travel.</t>
  </si>
  <si>
    <t>SOB/BUS-1</t>
  </si>
  <si>
    <t>SOB/ACC-1</t>
  </si>
  <si>
    <t>SOB/ACC-2</t>
  </si>
  <si>
    <t>SOB/ACC-3</t>
  </si>
  <si>
    <t>BUSN01</t>
  </si>
  <si>
    <t>Data analytics training for faculty</t>
  </si>
  <si>
    <t>SOB/BUS-2</t>
  </si>
  <si>
    <t>The School of Business should be a strong presence in the community, and that involves outreach and engagement to the local community. We would like to both plan &amp; sponsor community events, assist faculty with community engagement activities, and find ways to be highly visible in the area. This may include some local advertising of our programs.</t>
  </si>
  <si>
    <t>SOB/FIN-1</t>
  </si>
  <si>
    <t>ACCT01</t>
  </si>
  <si>
    <t>SOB/ACC-4</t>
  </si>
  <si>
    <t>Baseline Operating Budget Request</t>
  </si>
  <si>
    <t>SOB/ADV</t>
  </si>
  <si>
    <t>BUSN04</t>
  </si>
  <si>
    <r>
      <t>Summer Teaching/Research Fund. [</t>
    </r>
    <r>
      <rPr>
        <sz val="8"/>
        <color rgb="FF011893"/>
        <rFont val="Times New Roman"/>
        <family val="1"/>
      </rPr>
      <t>ACC--Initiative B</t>
    </r>
    <r>
      <rPr>
        <sz val="8"/>
        <rFont val="Times New Roman"/>
        <family val="1"/>
      </rPr>
      <t>]</t>
    </r>
  </si>
  <si>
    <r>
      <t>Increase local marketing &amp; community presence. [</t>
    </r>
    <r>
      <rPr>
        <sz val="8"/>
        <color rgb="FF011893"/>
        <rFont val="Times New Roman"/>
        <family val="1"/>
      </rPr>
      <t>BUS--Initiative A</t>
    </r>
    <r>
      <rPr>
        <sz val="8"/>
        <rFont val="Times New Roman"/>
        <family val="1"/>
      </rPr>
      <t>]</t>
    </r>
  </si>
  <si>
    <r>
      <t xml:space="preserve">Increase career services &amp; engagement with the local business community. </t>
    </r>
    <r>
      <rPr>
        <sz val="8"/>
        <color rgb="FF011893"/>
        <rFont val="Times New Roman"/>
        <family val="1"/>
      </rPr>
      <t>[BUS--Initiative B</t>
    </r>
    <r>
      <rPr>
        <sz val="8"/>
        <rFont val="Times New Roman"/>
        <family val="1"/>
      </rPr>
      <t>]</t>
    </r>
  </si>
  <si>
    <r>
      <t>Additional student staffing to expand tutoring center hours. [</t>
    </r>
    <r>
      <rPr>
        <sz val="8"/>
        <color rgb="FF011893"/>
        <rFont val="Times New Roman"/>
        <family val="1"/>
      </rPr>
      <t>ADV--Initiative B</t>
    </r>
    <r>
      <rPr>
        <sz val="8"/>
        <rFont val="Times New Roman"/>
        <family val="1"/>
      </rPr>
      <t>]</t>
    </r>
  </si>
  <si>
    <r>
      <t>Reviving Alumni Financial Technology Center with financial databases. [</t>
    </r>
    <r>
      <rPr>
        <sz val="8"/>
        <color rgb="FF011893"/>
        <rFont val="Times New Roman"/>
        <family val="1"/>
      </rPr>
      <t>FIN--Initiative A</t>
    </r>
    <r>
      <rPr>
        <sz val="8"/>
        <rFont val="Times New Roman"/>
        <family val="1"/>
      </rPr>
      <t>]</t>
    </r>
  </si>
  <si>
    <t>FINC01</t>
  </si>
  <si>
    <t>SOB/FIN-2</t>
  </si>
  <si>
    <t>SOB/FIN-3</t>
  </si>
  <si>
    <t>SOB/FIN-4</t>
  </si>
  <si>
    <t>Additional lecturers</t>
  </si>
  <si>
    <t>Moving expenses for new faculty</t>
  </si>
  <si>
    <t>Travel, Dues, H-1B Visa</t>
  </si>
  <si>
    <t>SOB/MGT-1</t>
  </si>
  <si>
    <t>SOB/MGT-2</t>
  </si>
  <si>
    <t>SOB/MGT-3</t>
  </si>
  <si>
    <t>SOB/MGT-4</t>
  </si>
  <si>
    <t>MANG01</t>
  </si>
  <si>
    <r>
      <t>Recruit and support faculty. [</t>
    </r>
    <r>
      <rPr>
        <sz val="8"/>
        <color rgb="FF011893"/>
        <rFont val="Times New Roman"/>
        <family val="1"/>
      </rPr>
      <t>MGT--Initiative A</t>
    </r>
    <r>
      <rPr>
        <sz val="8"/>
        <rFont val="Times New Roman"/>
        <family val="1"/>
      </rPr>
      <t>]</t>
    </r>
  </si>
  <si>
    <t>Research institute focusing on people and organizations.</t>
  </si>
  <si>
    <t>Engage faculty from across the campus in applied research on. And for organizationsand people in organizations. Funds will help promote the opportunity to faculty and the external community and to host a small conference in Spring 2020.  Long term, the institute could become self-funed through contract research.</t>
  </si>
  <si>
    <t>Improve marketing to prospective students</t>
  </si>
  <si>
    <t>Use an undergraduate assistant to research and contact alumni and community stakeholders to support departmental and school program. Also use to support high school recruiting.</t>
  </si>
  <si>
    <t>SOB/MKT-1</t>
  </si>
  <si>
    <t>SOB/MKT-2</t>
  </si>
  <si>
    <t>SOB/MKT-3</t>
  </si>
  <si>
    <t>MARK01</t>
  </si>
  <si>
    <r>
      <t>FT Tenure-Track Marketing faculty [</t>
    </r>
    <r>
      <rPr>
        <sz val="8"/>
        <color rgb="FF011893"/>
        <rFont val="Times New Roman"/>
        <family val="1"/>
      </rPr>
      <t>MKT--Initiative A</t>
    </r>
    <r>
      <rPr>
        <sz val="8"/>
        <rFont val="Times New Roman"/>
        <family val="1"/>
      </rPr>
      <t>]</t>
    </r>
  </si>
  <si>
    <t>Faculty supplies, honorariums, seminars, marketing, etc.</t>
  </si>
  <si>
    <t>SOB/MBA-1</t>
  </si>
  <si>
    <t>MBA001</t>
  </si>
  <si>
    <t>Conferences &amp; Advertising</t>
  </si>
  <si>
    <t>SOB/MIS-1</t>
  </si>
  <si>
    <t>SOB/MIS-2</t>
  </si>
  <si>
    <t>SOB/MIS-3</t>
  </si>
  <si>
    <t>SOB/MIS-4</t>
  </si>
  <si>
    <t>MIS001</t>
  </si>
  <si>
    <t>FT Tenure-Track MIS faculty  [MIS--Initiative A]</t>
  </si>
  <si>
    <t>Additional Lecturers</t>
  </si>
  <si>
    <t>Moving Expenses for new faculty</t>
  </si>
  <si>
    <t>Supplemental Travel for training, software, Visa, and new programs</t>
  </si>
  <si>
    <t>(1) MS in MIS:  During this fiscal year, we want to create a new MS in MIS, which would beimplemented in AY21/22.  The new MS in MISwill attract new students, thus increasing enrollment by offering a program that acts an an extension into graduate school for both our undergraduates and those from other undergraduate MIS programs.  This program will provide a technical perspective rather than the more business prospectives provided by the MBA.  Additionally, this program will foster academic excellence both within our faculty and by our students.   (2) Minor in Management Communications:  During this fiscal year we want to create a new minor that combines the MIS and Managerial communications disciplines housed in the department.  The minor would be implemented in AY21/22.</t>
  </si>
  <si>
    <t>SOB/MSA-1</t>
  </si>
  <si>
    <t>MSA001</t>
  </si>
  <si>
    <t>Advertising</t>
  </si>
  <si>
    <t>The graduate programs in the SoB have experienced significant organic growth.  For the growth to continue, we need targeted, program-specific online marketing.</t>
  </si>
  <si>
    <t>AcExc</t>
  </si>
  <si>
    <t>AcExc, ComEng</t>
  </si>
  <si>
    <t>AcExc, Enrlmt, Rev</t>
  </si>
  <si>
    <t>Enrlmt, AcExc, ComEng, Rev</t>
  </si>
  <si>
    <t>CommEng, Rev</t>
  </si>
  <si>
    <t>Enrlmt, Rev</t>
  </si>
  <si>
    <t>AcExc, Safety</t>
  </si>
  <si>
    <t>AcExc, Rev</t>
  </si>
  <si>
    <t>AcExc, Enrlmt, ComEng, Rev</t>
  </si>
  <si>
    <t>AcExc, ComEng, Enrlmt, Rev</t>
  </si>
  <si>
    <t>Enrlmt</t>
  </si>
  <si>
    <t>Return of TTPosn (loaned to Eng'g for F Malhas)               ENGR01 / MATH01</t>
  </si>
  <si>
    <t>Return of TT Posn (loaned to Eng'g for Vincenti)             ENGR01 / TEDU01</t>
  </si>
  <si>
    <t>CLASS-1</t>
  </si>
  <si>
    <t>THTR01</t>
  </si>
  <si>
    <t>SUOAF Admin 3 for health &amp; safety in Maloney Hall</t>
  </si>
  <si>
    <t>Safety</t>
  </si>
  <si>
    <t>varies</t>
  </si>
  <si>
    <t>Reduction in part-time lecturers-teaching</t>
  </si>
  <si>
    <t>150,000 </t>
  </si>
  <si>
    <t>Minimal as enrollments in CLASS programs have declined. </t>
  </si>
  <si>
    <t>COMM01</t>
  </si>
  <si>
    <t>Salary savings </t>
  </si>
  <si>
    <t>39,486 </t>
  </si>
  <si>
    <t>11,846 </t>
  </si>
  <si>
    <t>51,332 </t>
  </si>
  <si>
    <t>CRIM01</t>
  </si>
  <si>
    <t>Salary savings</t>
  </si>
  <si>
    <t>2,741 </t>
  </si>
  <si>
    <t>822 </t>
  </si>
  <si>
    <t>3,563 </t>
  </si>
  <si>
    <t>ENGL01</t>
  </si>
  <si>
    <t>4,741 </t>
  </si>
  <si>
    <t>1,422 </t>
  </si>
  <si>
    <t>6,163 </t>
  </si>
  <si>
    <t>9,055 </t>
  </si>
  <si>
    <t>2,717 </t>
  </si>
  <si>
    <t>11,772 </t>
  </si>
  <si>
    <t>2,540 </t>
  </si>
  <si>
    <t>762 </t>
  </si>
  <si>
    <t>3,302 </t>
  </si>
  <si>
    <t>GEOG01</t>
  </si>
  <si>
    <t>6,707 </t>
  </si>
  <si>
    <t>2,012 </t>
  </si>
  <si>
    <t>8,719 </t>
  </si>
  <si>
    <t>3,741 </t>
  </si>
  <si>
    <t>1,122 </t>
  </si>
  <si>
    <t>4,863 </t>
  </si>
  <si>
    <t>HIST01</t>
  </si>
  <si>
    <t>30,281 </t>
  </si>
  <si>
    <t>9,084 </t>
  </si>
  <si>
    <t>39,365 </t>
  </si>
  <si>
    <t>MUSC01</t>
  </si>
  <si>
    <t>5,741 </t>
  </si>
  <si>
    <t>1,722 </t>
  </si>
  <si>
    <t>7,463 </t>
  </si>
  <si>
    <t>4,617 </t>
  </si>
  <si>
    <t>1,385 </t>
  </si>
  <si>
    <t>6,002 </t>
  </si>
  <si>
    <t>35,655 </t>
  </si>
  <si>
    <t>10,697 </t>
  </si>
  <si>
    <t>46,352 </t>
  </si>
  <si>
    <t>Additional reduction in part-time lecturers-teaching</t>
  </si>
  <si>
    <t>133,453 </t>
  </si>
  <si>
    <t>Although some of this cut might be absorbed with minimal impact, ultimately there will be decreased course availability and/or increased class sizes. </t>
  </si>
  <si>
    <t>CLASS-2</t>
  </si>
  <si>
    <t>CLASS-3</t>
  </si>
  <si>
    <t>CLASS-4</t>
  </si>
  <si>
    <t>CLASS-5</t>
  </si>
  <si>
    <t>CLASS-6</t>
  </si>
  <si>
    <t>CLASS-7</t>
  </si>
  <si>
    <t>CLASS-8</t>
  </si>
  <si>
    <t>CLASS-9</t>
  </si>
  <si>
    <t>CLASS-10</t>
  </si>
  <si>
    <t>CLASS-11</t>
  </si>
  <si>
    <t>CLASS-12</t>
  </si>
  <si>
    <t>CLASS-13</t>
  </si>
  <si>
    <t>AVPSS-1</t>
  </si>
  <si>
    <t>AVPSS-2</t>
  </si>
  <si>
    <t>AcExc, Enrlmt</t>
  </si>
  <si>
    <t>ACADEMIC AFFAIRS</t>
  </si>
  <si>
    <t>Prim'y Strat Align't (AcExc, ComEng, Enrlmt, Rev) or Safety</t>
  </si>
  <si>
    <t>Connection to IBM Prop'l (Yellow)</t>
  </si>
  <si>
    <t>EDUC01</t>
  </si>
  <si>
    <t>Increase in OE for Graduate Assistants</t>
  </si>
  <si>
    <t xml:space="preserve">Increase in OE would allow for additional Graduate Assistants, increasing enrollment for our Graduate programs, especially our Higher Education and Athletic Training program. Focus for Graduate Assistants is for SEPS special projects, partnerships, and events. Additional support for Gradaute Assistants in Athletic Training to support our AT Education program. </t>
  </si>
  <si>
    <t>Increase in OE to cover edTPA fees for Student Teachers</t>
  </si>
  <si>
    <t>PYED01</t>
  </si>
  <si>
    <t>Increase in OE to cover Lab Equipment Warranties</t>
  </si>
  <si>
    <t xml:space="preserve">Increase in OE would allow department to regularly purchase warranties for 3 major pieces of Exercsie Physiology and Biomechanics lab equipment that is utilized regularly in courses, research, as well as for the department Blue Devil Performance lab that has been generating increased revenue for the department. </t>
  </si>
  <si>
    <t>SEPS-1</t>
  </si>
  <si>
    <t>SEPS-2</t>
  </si>
  <si>
    <t>SEPS-3</t>
  </si>
  <si>
    <t xml:space="preserve">AcExc   </t>
  </si>
  <si>
    <t>Salary Savings from Existing Lines</t>
  </si>
  <si>
    <t xml:space="preserve">Funds will be used to broaden CIE’s off-campus study program offerings by adding U.S.-based "STUDY AWAY" opportunities for students to be able to study at universities within the U.S., as an alternative for (but not a substitute to) STUDY ABROAD. </t>
  </si>
  <si>
    <t>Having access to financial databases is essential for an effective learning experience for our undergraduate and graduate students.  Having financial databases accessible to students will help maintain academic excellence in multile ways, some of which follow:  (1) Introducing the concept of stock prices and basiscs of financial reporting using real-time data from familiar firms.  (2) Integrating real-time data from publicly traded firms into courses helps make courses more relevant and contemporary.  (3) Providing a sound launching pad for students as they progress into masters-level and advanced courses.  (4) Making students employment ready through experience working with real and live financial data. (5) Providing greater familiarity with industry- standard data sources.  (6) Providing faculty members in fiance, accounting, economics, and other academic disciplines access to data to use in their research and publication efforts.</t>
  </si>
  <si>
    <t>In order to recruit, support, and retain high quality faculty successfully we need to provide reloacation expenses, recruiting, visas, professional support.  Supplemental travel, memberships, visa &amp; green-card funding, CRM software, postage &amp; printing, and moving expenses.  18,500 + 8,350 = $26,850.</t>
  </si>
  <si>
    <t>Allocate $200 to each faculty member for supplies in the classroom (flip charts, awards, props, etc.).  Honorariums for guest speakers in class and the Marketing Club.  Provide $400 per faculty member to joint a professional socety.  Hold six SOB seminars and provide food and honorariums to speakers.  Specialized software used for research or class development.</t>
  </si>
  <si>
    <r>
      <t xml:space="preserve">On site staff to monitor and address health and safety issues in Maloney Hall, including Art and Theatre facilities. Will oversee scene shop. SUOAF Admin 3 - Salary minimum $52,489 plus fringe of $39,335 (74.94%) = $91,824. [At salary midpoint, the totals would be $69,582 plus $52,145 = $121,727.]. </t>
    </r>
    <r>
      <rPr>
        <sz val="8"/>
        <color rgb="FF011893"/>
        <rFont val="Times New Roman"/>
        <family val="1"/>
      </rPr>
      <t>The current expectation is for the SUOAF Admin # for Health &amp; Safety to have a work station in the scene shop.</t>
    </r>
  </si>
  <si>
    <r>
      <t xml:space="preserve">To assist CIE in the review, compilation, and dissemination of RFPs related to international linkage programs; liaise between office and faculty interested in international development proposals; and provide adminstrative support for the Fulbright coordinators and other faculty in the design and implementation of institutional linkage activities.  </t>
    </r>
    <r>
      <rPr>
        <sz val="8"/>
        <color rgb="FF011893"/>
        <rFont val="Times New Roman"/>
        <family val="1"/>
      </rPr>
      <t>Office space is available to accommodate a new UA</t>
    </r>
    <r>
      <rPr>
        <sz val="8"/>
        <color rgb="FF941651"/>
        <rFont val="Times New Roman"/>
        <family val="1"/>
      </rPr>
      <t>.</t>
    </r>
  </si>
  <si>
    <t>Information about office-space availability has not yet been received.</t>
  </si>
  <si>
    <r>
      <t xml:space="preserve">Dean Colwell supports a request for one new position at this time.  He agrees the MiS Department is understaffed; however, he sees a request for four positions as excessive.   </t>
    </r>
    <r>
      <rPr>
        <sz val="8"/>
        <color rgb="FF0432FF"/>
        <rFont val="Times New Roman"/>
        <family val="1"/>
      </rPr>
      <t>Office space is not currently available under existing space allocations.</t>
    </r>
  </si>
  <si>
    <r>
      <t xml:space="preserve">Needed to support current MS in ME Proposal.  </t>
    </r>
    <r>
      <rPr>
        <sz val="8"/>
        <color rgb="FF011893"/>
        <rFont val="Times New Roman"/>
        <family val="1"/>
      </rPr>
      <t>Office space for the TT faculty position in Mechanical Engineering is available.</t>
    </r>
  </si>
  <si>
    <t xml:space="preserve"> No office space is currently available under existing space allocations.</t>
  </si>
  <si>
    <r>
      <t xml:space="preserve">There has been a sustained increase in enrollments for chemistry and biochemistry courses, as well as changes made in the 2016-2021 CSU AAUP/BOR Collective Bargaining Agreement concerning faculty load for laboratories from 0.75 per contact hour to 1.00 per contact hour.  Over the past few semesters, we have cut courses instead of overloading our FT faculty in an effort to better serve students and comply with the contract. Our current part-time faculty load equals that of our full-time faculty.  In addition, there is a need for faculty on the leading edge of new areas as required for re-accreditation by the American Chemical Society. </t>
    </r>
    <r>
      <rPr>
        <sz val="8"/>
        <color rgb="FFFF0000"/>
        <rFont val="Times New Roman"/>
        <family val="1"/>
      </rPr>
      <t xml:space="preserve"> </t>
    </r>
    <r>
      <rPr>
        <sz val="8"/>
        <color rgb="FF0432FF"/>
        <rFont val="Times New Roman"/>
        <family val="1"/>
      </rPr>
      <t xml:space="preserve"> No office space is currently available under existing space allocations.</t>
    </r>
  </si>
  <si>
    <r>
      <t xml:space="preserve">This position has been outside of our department for two years. This has caused there to be a lack of consistency, and a burden placed on existing faculty members, causing larger than acceptable overload credits.  </t>
    </r>
    <r>
      <rPr>
        <sz val="8"/>
        <color rgb="FF0432FF"/>
        <rFont val="Times New Roman"/>
        <family val="1"/>
      </rPr>
      <t xml:space="preserve"> No office space is currently available under existing space allocations.</t>
    </r>
  </si>
  <si>
    <r>
      <t xml:space="preserve">The BMS Department is the only science department in Copernicus functioning without a full-time technician. We require this to assist with the animal room, chemical and supply ordering and inventory, and proper storage and disposal of chemicals and biological samples. This individual will also be responsible for prepping lower-level lab courses.   </t>
    </r>
    <r>
      <rPr>
        <sz val="8"/>
        <color rgb="FF0432FF"/>
        <rFont val="Times New Roman"/>
        <family val="1"/>
      </rPr>
      <t>No office space is currently available under existing space allocations.</t>
    </r>
  </si>
  <si>
    <r>
      <t xml:space="preserve">Replacement position due to faculty retirement.  Increased enrollment in the undergraduate program and the increased enrollment in the MS in STEM in Education requires filling the position with a faculty member with appropriate terminal degree.  Current faculty have full loads and must begin to reduce overloads.  Daytime adjunct faculty are not available for this position. </t>
    </r>
    <r>
      <rPr>
        <sz val="8"/>
        <color rgb="FF0432FF"/>
        <rFont val="Times New Roman"/>
        <family val="1"/>
      </rPr>
      <t xml:space="preserve"> No office space is currently available under existing space allocations.</t>
    </r>
  </si>
  <si>
    <r>
      <t xml:space="preserve">Needed to support current Additive Manufacturing Proposal.   </t>
    </r>
    <r>
      <rPr>
        <sz val="8"/>
        <color rgb="FF0432FF"/>
        <rFont val="Times New Roman"/>
        <family val="1"/>
      </rPr>
      <t>No office space is currently available under existing space allocations.</t>
    </r>
  </si>
  <si>
    <r>
      <t xml:space="preserve">Needed to replace borrowed Emergency Appointment line from Technology and Engineering Education Department.   </t>
    </r>
    <r>
      <rPr>
        <sz val="8"/>
        <color rgb="FF0432FF"/>
        <rFont val="Times New Roman"/>
        <family val="1"/>
      </rPr>
      <t>No office space is currently available under existing space allocations.</t>
    </r>
  </si>
  <si>
    <r>
      <t xml:space="preserve">Needed to replace resigned faculty and needed to support current MS in CE Proposal. </t>
    </r>
    <r>
      <rPr>
        <sz val="8"/>
        <color rgb="FFFF0000"/>
        <rFont val="Times New Roman"/>
        <family val="1"/>
      </rPr>
      <t xml:space="preserve">  </t>
    </r>
    <r>
      <rPr>
        <sz val="8"/>
        <color rgb="FF0432FF"/>
        <rFont val="Times New Roman"/>
        <family val="1"/>
      </rPr>
      <t>No office space is currently available under existing space allocations.</t>
    </r>
  </si>
  <si>
    <r>
      <t xml:space="preserve"> </t>
    </r>
    <r>
      <rPr>
        <sz val="8"/>
        <color rgb="FF0432FF"/>
        <rFont val="Times New Roman"/>
        <family val="1"/>
      </rPr>
      <t>No office space is currently available under existing space allocations.</t>
    </r>
  </si>
  <si>
    <r>
      <t xml:space="preserve">The BMS department currently has a part-time secretary who will be retiring. We require a full-time secretary to properly serve the students and faculty in the program. </t>
    </r>
    <r>
      <rPr>
        <sz val="8"/>
        <color rgb="FF011893"/>
        <rFont val="Times New Roman"/>
        <family val="1"/>
      </rPr>
      <t xml:space="preserve"> Office space for the secretary position in Biomolecular Sciences is available.</t>
    </r>
  </si>
  <si>
    <r>
      <t xml:space="preserve">Needed for faculty load reduction in Engineering Department and to ensure ongoing ABET Accreditation. </t>
    </r>
    <r>
      <rPr>
        <sz val="8"/>
        <color rgb="FF0432FF"/>
        <rFont val="Times New Roman"/>
        <family val="1"/>
      </rPr>
      <t xml:space="preserve"> No office space is currently available under existing space allocations.</t>
    </r>
  </si>
  <si>
    <r>
      <t xml:space="preserve">Needed to support current MS in ME Proposal.  Information about office-space availability has not yet been received. </t>
    </r>
    <r>
      <rPr>
        <sz val="8"/>
        <color rgb="FFFF0000"/>
        <rFont val="Times New Roman"/>
        <family val="1"/>
      </rPr>
      <t xml:space="preserve">  </t>
    </r>
    <r>
      <rPr>
        <sz val="8"/>
        <color rgb="FF0432FF"/>
        <rFont val="Times New Roman"/>
        <family val="1"/>
      </rPr>
      <t>No office space is currently available under existing space allocations.</t>
    </r>
  </si>
  <si>
    <r>
      <t xml:space="preserve">Needed to support current MS in CE Proposal.   </t>
    </r>
    <r>
      <rPr>
        <sz val="8"/>
        <color rgb="FF0432FF"/>
        <rFont val="Times New Roman"/>
        <family val="1"/>
      </rPr>
      <t>No office space is currently available under existing space allocations.</t>
    </r>
  </si>
  <si>
    <r>
      <t>Four additional faculty lines are necessary in MIS.  [</t>
    </r>
    <r>
      <rPr>
        <sz val="8"/>
        <color rgb="FFC00000"/>
        <rFont val="Times New Roman"/>
        <family val="1"/>
      </rPr>
      <t>The cost of three appear on this line; the fourth is on the line above</t>
    </r>
    <r>
      <rPr>
        <sz val="8"/>
        <rFont val="Times New Roman"/>
        <family val="1"/>
      </rPr>
      <t xml:space="preserve">.]. Two will replace the lines that were moved from MiIS and not replaced (C. Lee and R.Schumacher).  The other two lines will allow MIS to meet the part-time/full-time sufficienty ratios necessary for AACSB.  Without these lines, MiIS will need to service theMBA less or reduce the number of undergraduate MIS courses for students.  These are reflected in our budget MMIS01.   </t>
    </r>
    <r>
      <rPr>
        <sz val="8"/>
        <color rgb="FF0432FF"/>
        <rFont val="Times New Roman"/>
        <family val="1"/>
      </rPr>
      <t>No office space is currently available under existing space allocations.</t>
    </r>
  </si>
  <si>
    <t>AVPSS-3</t>
  </si>
  <si>
    <t>COEN01</t>
  </si>
  <si>
    <t>CommEng, Rev, AcExc</t>
  </si>
  <si>
    <t>Expand Impact of Community Engagement Office</t>
  </si>
  <si>
    <r>
      <t xml:space="preserve">Increase the Office of Community Engagement's impact:  (a) Externally through increased grant writing and regularizing internal processes to implement community engagement activities; (b) with Student Affairs through sustainable pathways for student engagement that provide training and reflection opportunities for students; (c) with faculty and departments by promoting curriculum development employing community engagement, providing fellowships, pursuing interdisciplinary research and projects, coordinating community engagement with honors students, and offering an annual small-grants program.   Costs include [i] Assistant Director SUOAF III @ 55,377 x 1.71 = $94,695; [ii] 6 units of re-assigned time reimbursement for faculty @ 1,650 per unit = 6 x 1650 = $9,900; [iii] funding for one UA for 600 hours x  $15 per hour = $9,000; and [iv] $5,600 for allocation in a small-grants programs with an awards process conducted by the Faculty Senate Community Engagement Committee.  Total request = $119,195.  Current funding of a vacant Secretary 1 line of $56,009 x 1.71 = $95,775 to be applied against the request.  </t>
    </r>
    <r>
      <rPr>
        <sz val="8"/>
        <color rgb="FF0432FF"/>
        <rFont val="Times New Roman"/>
        <family val="1"/>
      </rPr>
      <t>Office space recommendation is to move the unit from Downtown New Britain to office space on campus if possible.</t>
    </r>
  </si>
  <si>
    <r>
      <t xml:space="preserve">Accounting has experienced significant growth in graduate programs.  One faculty line has been added since 2015, but new programs have been added--MBA in Accounting, an MS in Accounting, and an Advanced Certificate in Accounting.  Accounting will need to add lines to meet student demand for sections and to comply with AACSB sufficiency requirements.  </t>
    </r>
    <r>
      <rPr>
        <sz val="8"/>
        <color rgb="FF0432FF"/>
        <rFont val="Times New Roman"/>
        <family val="1"/>
      </rPr>
      <t>No office space is currently available under existing space allocations.</t>
    </r>
  </si>
  <si>
    <r>
      <t xml:space="preserve">CS Department started two new programs: MS in Sofware Engineering (Fall 2017) and BS Cybersecurity (Fall 2018, jointly with CEGT). BOR approved these programs along with the requests that CS department will be granted a new faculty line for each program.
</t>
    </r>
    <r>
      <rPr>
        <u/>
        <sz val="8"/>
        <rFont val="Times New Roman"/>
        <family val="1"/>
      </rPr>
      <t>Enrollment:</t>
    </r>
    <r>
      <rPr>
        <sz val="8"/>
        <rFont val="Times New Roman"/>
        <family val="1"/>
      </rPr>
      <t xml:space="preserve"> CS department is struggling to offer enough courses to satisfy student demand and enable Computer Science, Cybersecurity, Software Engineering, and Computer Information Technology to graduate on time. It is extremely diffiecult to find adjuncts qualified in software engineering or cybersecurity, the two primary needs of the department. 
</t>
    </r>
    <r>
      <rPr>
        <u/>
        <sz val="8"/>
        <rFont val="Times New Roman"/>
        <family val="1"/>
      </rPr>
      <t>Academic Excellence:</t>
    </r>
    <r>
      <rPr>
        <sz val="8"/>
        <rFont val="Times New Roman"/>
        <family val="1"/>
      </rPr>
      <t xml:space="preserve"> Having a fulltime faculty member whose teaching and research interests align with the primary needs of the department will ensure the current high quality of our programs. One of the criteria for the NSA Center of Academic Excellence (CAE) is that faculty have active research in the area of Cybersecurity. We need to add to our existing faculty research in this area. 
</t>
    </r>
    <r>
      <rPr>
        <u/>
        <sz val="8"/>
        <rFont val="Times New Roman"/>
        <family val="1"/>
      </rPr>
      <t>Increased Revenue:</t>
    </r>
    <r>
      <rPr>
        <sz val="8"/>
        <rFont val="Times New Roman"/>
        <family val="1"/>
      </rPr>
      <t xml:space="preserve"> New faculty expected to actively pursue external funding to sustain CS department's currrent strong record (over $6M in external funding in the last 10 years).
</t>
    </r>
    <r>
      <rPr>
        <u/>
        <sz val="8"/>
        <rFont val="Times New Roman"/>
        <family val="1"/>
      </rPr>
      <t>Community Engagement:</t>
    </r>
    <r>
      <rPr>
        <sz val="8"/>
        <rFont val="Times New Roman"/>
        <family val="1"/>
      </rPr>
      <t xml:space="preserve"> New faculty to participate actively in outreach activities to the local community including events for middle and high school children, working with local non-profits on software projects, bringing community speakers to campus events, etc. </t>
    </r>
    <r>
      <rPr>
        <sz val="8"/>
        <color rgb="FF0432FF"/>
        <rFont val="Times New Roman"/>
        <family val="1"/>
      </rPr>
      <t xml:space="preserve"> No office space is currently available under existing space allocations.</t>
    </r>
  </si>
  <si>
    <r>
      <t xml:space="preserve">To meet current and growing demand for Physics. Current tenure track faculty hae carried overloads to maintain current demand for required physics courses. To support the strategic plan goals of increasing enrollment, there must be sufficient faculty available to cover classes needed by students. As we seek to add new degree programs in Engineering, a need for additional Physics faculty lines to cover required physics courses for CCSU students. The new lines also support Academic Excellence as the new faculty members will provide enhanced research and teaching capabilities. The lines also support the goal of bringing new external funding to the university as the new Physics members will be expected to apply for external grants. To support community engagement, the new members will participate actively in outreach to the local community showcasing CCSU’s new capabilities. </t>
    </r>
    <r>
      <rPr>
        <sz val="8"/>
        <color rgb="FF0432FF"/>
        <rFont val="Times New Roman"/>
        <family val="1"/>
      </rPr>
      <t xml:space="preserve"> No office space is currently available under existing space allocations.</t>
    </r>
  </si>
  <si>
    <t>Increase in OE allows for ongoing support for student teachers from SEPS, SEST, and CLASS. Certification exams and fingerprinting for Teacher Candidates keep increasing for students; costs can be over $1500 to become a teacher. Besides edTPA, many other costs can be flexible when students take/pay for them.   Providing edTPA vouchers would ensure all students can nationally submit by the required deadline during the student teaching semester.</t>
  </si>
  <si>
    <t>AAUP contract salaries are radically under market for Accounting Professors. As such, the SoB has had a difficult time attracting qualified candidates.  SoB proposes providing a competitive opportunity for $12,000/faculty member of 10.12 funds for summer research.   SoB currently has seven open TT lines in Accounting, with several more anticipated in the coming years, and growth expected in the department (see above). Accounting is at a crisis point in hiring qualified faculty &amp; need to find creative ways to get closer to market compensation for them.</t>
  </si>
  <si>
    <r>
      <t xml:space="preserve">To provide more efficient and transparent organization of the Doctor of Nurse Anesthesia Program (DNAP) and meet the administrative needs of the DNAP coordinators, the addition of an administrative assistant (AA) is required.  This position will provide effective use of human resources and allow the DNAP coordinators to focus on essential program initiatives.  The individual would work full-time in the DNAP office.  The duties for the AA would include the following: (1) provide office and phone coverage; (2) assist with program webpage page updates; (3) organize venues for orientation, on-campus sessions, and events; (4) placement of room-assignment and room-access work orders for faculty; (5) respond to applicants and enrolled students concerning programmatic information; (6) manage confidential student records/files; (7) update files regarding faculty CVs and evaluations; (8) convert former student paper transcripts into digital formats; (9) update annually programmatic handbook with DNAP coordinators; (10) write and distribute email, correspondence memos, letters, and faxes; (11) develop and maintain contact lists for students and faculty; and (12) assist preparing regularly scheduled student reports and evaluations.  </t>
    </r>
    <r>
      <rPr>
        <sz val="8"/>
        <color rgb="FF011893"/>
        <rFont val="Times New Roman"/>
        <family val="1"/>
      </rPr>
      <t>Office space for the DNAP administrative assistant position is available.</t>
    </r>
  </si>
  <si>
    <t>As a professional school, the SoB is expected to take an active role in helping its graduates become gainfully employed as well as meeting the workforce needs of the community.  The SoB wishes to increase its impact in this area. Most events or activities sponsored are open to all CCSU students, not just SoB, so funding us helps the entire university.</t>
  </si>
  <si>
    <r>
      <t>Add 4 UAs to support advising, accreditation, marketing/social media. [</t>
    </r>
    <r>
      <rPr>
        <sz val="8"/>
        <color rgb="FF011893"/>
        <rFont val="Times New Roman"/>
        <family val="1"/>
      </rPr>
      <t>ADV--Initiative A</t>
    </r>
    <r>
      <rPr>
        <sz val="8"/>
        <rFont val="Times New Roman"/>
        <family val="1"/>
      </rPr>
      <t>]</t>
    </r>
  </si>
  <si>
    <r>
      <t xml:space="preserve">This second tenure-track physics position is needed to meet current and growing demand for physics. Current tenure track faculty hae carried overloads to maintain current demand for required physics courses. To support the strategic plan goals of increasing enrollment, there must be sufficient faculty available to cover classes needed by students. As we seek to add new degree programs in Engineering, a need for additional Physics faculty lines to cover required physics courses for CCSU students. The new lines also support Academic Excellence as the new faculty members will provide enhanced research and teaching capabilities. The lines also support the goal of bringing new external funding to the university as the new Physics members will be expected to apply for external grants. To support community engagement, the new members will participate actively in outreach to the local community showcasing CCSU’s new capabilities. </t>
    </r>
    <r>
      <rPr>
        <sz val="8"/>
        <color rgb="FF0432FF"/>
        <rFont val="Times New Roman"/>
        <family val="1"/>
      </rPr>
      <t xml:space="preserve"> No office space is currently available under existing space allocations.</t>
    </r>
  </si>
  <si>
    <t>February 6, 2019</t>
  </si>
  <si>
    <r>
      <t xml:space="preserve">Expand Career Success Center into a full-service career-development unit by providing (a) one-on-one career coaching;  (b) resume/cover letter critiques;  (c) internship and job-search strategies and assistance; (d) interview preparation &amp; practice; (e) career development workshops/classroom presentations; (f) graduate school guidance; (g) internship &amp; co-op postings; (h) FT, PT, &amp; student worker postings; (i) employer relationship building; (j) on-campus interviews; (k) university-wide career-related promotional publications; (l) conduct CCSU first-destination surveys; (m) pursue fundraising and sponsorship opportunities; (n) assign liaisons to schools; (o) increase experiential learning opportunities; and (p) build the co-op program back to national recognition.  Split off Explore Central, and hire a director to develop a program that helps undecided majors to declare a major that fits their needs. </t>
    </r>
    <r>
      <rPr>
        <sz val="8"/>
        <color rgb="FFFF0000"/>
        <rFont val="Times New Roman"/>
        <family val="1"/>
      </rPr>
      <t xml:space="preserve"> </t>
    </r>
    <r>
      <rPr>
        <sz val="8"/>
        <color rgb="FF011893"/>
        <rFont val="Times New Roman"/>
        <family val="1"/>
      </rPr>
      <t>This proposal includes a yet-to-be-reviewed proposal to expand the Career Center into current Explore Central space at an estimated cost of $40,000 and move Explore Central to vacant space in Memorial Hall at a build-out cost of $150,000.</t>
    </r>
  </si>
  <si>
    <r>
      <t xml:space="preserve">Expand Success Central programming from the current level of 60 students per year to 600 per year by reassigning paid peer mentors to roles that train volunteer peer mentors and using 170 volunteer peer mentors each year to serve 3 students each as peer mentors.  The goal is to increase retention of the 600 students served by 5 percent.  The net result would be the retention of 21-30 additional students of the 600 from fall to fall.  Costs proposed include (a) $16,000 for 10.12 payments to a faculty director, (b)  a full-time SUOAF staff member at $37,000 + $26,270 benefits, (c) three student workers totallingt $23,755, (d) two work-study students totalling $7,918, (e) a graduate assistant for $4,000, and (f) $11,000 in operating expense,  The full cost of the proposal is $125,943, which can be offset by the cost of the current program, which is $33,731 resulting in a requested increase of $92,212.  </t>
    </r>
    <r>
      <rPr>
        <sz val="8"/>
        <color rgb="FF011893"/>
        <rFont val="Times New Roman"/>
        <family val="1"/>
      </rPr>
      <t>Potential build-out costs of office space with expansion of this effort equals approximately $50,000.  This potential proposal must still be considered through the established space-access process.</t>
    </r>
  </si>
  <si>
    <t>Not Rated</t>
  </si>
  <si>
    <t>Recom'ed Rank</t>
  </si>
  <si>
    <t>FT Tenure-Track Computer Science Faculty--Computer Science.  80,000 x 1.71 = $136,800</t>
  </si>
  <si>
    <r>
      <t>FT Tenure-Track Accounting Faculty--Accounting. [</t>
    </r>
    <r>
      <rPr>
        <sz val="8"/>
        <color rgb="FF011893"/>
        <rFont val="Times New Roman"/>
        <family val="1"/>
      </rPr>
      <t>ACC--Initiative A</t>
    </r>
    <r>
      <rPr>
        <sz val="8"/>
        <rFont val="Times New Roman"/>
        <family val="1"/>
      </rPr>
      <t>].  102,118 x 1.71 = 174,622</t>
    </r>
  </si>
  <si>
    <t>FT Tenure-Track Physics Faculty--Physics &amp; Engineering Physics.   80,000 x 1.71 = $136,800</t>
  </si>
  <si>
    <t>FT Tenure-Track Mechanical Engineering Faculty--Engineering.  75,000 x 1.71 = 128,250</t>
  </si>
  <si>
    <t>FT Tenure-Track Chemistry Faculty--Chemistry &amp; Biochemistry.  75,000 x 1.71 = 128,250</t>
  </si>
  <si>
    <t>FT Tenure Track Mathematics Faculty--Mathematical Sciences.  82,000 x 1.71 = 140,220</t>
  </si>
  <si>
    <r>
      <t>Funding would support a new position ($75,000 x 1.71 = $128,250), Executive Director (ED) of Faculty Development and Instructional Innovation who would report to the Associate Vice President for Academic Affairs—Dean of Graduate Studies, and additional support for training needs of faculty ($15,000).  The ED would oversee the integration of two units: The Center for Teaching and Faculty Development (CTFD) and the Instructional Design and Resource Technology Center (IDTRC).  In addition, the ED would work with the Director of Grants and Funded Research to administer Curriculum and/or Faculty Development grants. Greater efficiencies and better service will result from the combination of the units.</t>
    </r>
    <r>
      <rPr>
        <sz val="8"/>
        <color rgb="FF941651"/>
        <rFont val="Times New Roman"/>
        <family val="1"/>
      </rPr>
      <t xml:space="preserve"> </t>
    </r>
    <r>
      <rPr>
        <sz val="8"/>
        <color rgb="FF011893"/>
        <rFont val="Times New Roman"/>
        <family val="1"/>
      </rPr>
      <t>Office space is currently available to accommodate an executive director; however, the long-run preference is to join the two units' spaces.</t>
    </r>
  </si>
  <si>
    <t>Combine Instructional Design and Technology Resource Center with the Center for Teaching and Faculty Development.  Executive Director @ $128,250 w/benefits + $15,000 for programming.</t>
  </si>
  <si>
    <t xml:space="preserve">DNAP Administrative Assistant--FT Position--Biology . . .  $65,000 x 1.71 = $111,150 </t>
  </si>
  <si>
    <t>Science Technical Specialist--Biomolecular Sciences . . . $65,000 x 1.71 = $111,150.</t>
  </si>
  <si>
    <t>FT Tenure-Track Faculty--Technology &amp; Engineering Education . . . $75,000 x 1.71 = $128,250.</t>
  </si>
  <si>
    <t>Engineering TechnicalSpecialist Administrator III--Engineering . . . $85,000 x 1.71 = $145,350.</t>
  </si>
  <si>
    <t>FT Tenure-Track Mechanical Engineering Faculty--Engineering . . . $75,000 x 1.71 = $128,250</t>
  </si>
  <si>
    <t>FT Tenure-Track Civil Engineering Faculty--Engineering . . . $75,000 x 1.71 = $128,250.</t>
  </si>
  <si>
    <t>Secretary--Biomolecular Sciences . . . $55,000 x 1.71 =  $94,050</t>
  </si>
  <si>
    <t>FT Tenure-Track Physics Line--Physics &amp; Engineering Physics . . . $80,000 x 1.71 = $136,800</t>
  </si>
  <si>
    <t>FT Tenure-Track Mechanical Engineering Faculty--Engineering . . . $75,000 x 1.71 = $128,250.</t>
  </si>
  <si>
    <t>Three FT Tenure-Track MIS faculty  [MIS--Initiative A] . . . $95,000 x 1.71 x 3 = $487,350.</t>
  </si>
  <si>
    <r>
      <t xml:space="preserve">Expand the Current Career Success Center by adding two new SUOAF administrator positions:  Associate Director Admin IV @ 65,006 + 46,155 and Assistant Director Admin III @ 55,377 + 39,318.  Split off Explore Central and hire one Admin IV @ 65,006 + 46,155.  </t>
    </r>
    <r>
      <rPr>
        <sz val="8"/>
        <color theme="1"/>
        <rFont val="Times New Roman"/>
        <family val="1"/>
      </rPr>
      <t>ONGOING COSTS:  $317,017</t>
    </r>
    <r>
      <rPr>
        <sz val="8"/>
        <rFont val="Times New Roman"/>
        <family val="1"/>
      </rPr>
      <t>.  [</t>
    </r>
    <r>
      <rPr>
        <sz val="8"/>
        <color rgb="FF011893"/>
        <rFont val="Times New Roman"/>
        <family val="1"/>
      </rPr>
      <t>Note:  Estimated build-out costs to expand Career Success Center = $40,000&lt;--listed in "One-Time Requests."  Estimated build-out costs for Explore Central = $150,000&lt;--listed in "One-Time Requests."]</t>
    </r>
    <r>
      <rPr>
        <sz val="8"/>
        <rFont val="Times New Roman"/>
        <family val="1"/>
      </rPr>
      <t xml:space="preserve"> </t>
    </r>
  </si>
  <si>
    <r>
      <t xml:space="preserve">Expand Success Central Programming.  </t>
    </r>
    <r>
      <rPr>
        <sz val="8"/>
        <color rgb="FF011893"/>
        <rFont val="Times New Roman"/>
        <family val="1"/>
      </rPr>
      <t>[Note:  Potential build-out costs = approximately $50,000&lt;--listed in "One-Time Requests."]</t>
    </r>
  </si>
  <si>
    <t>SOB/Consolidated</t>
  </si>
  <si>
    <t xml:space="preserve">AcExc, ComEng, Enrlmt </t>
  </si>
  <si>
    <t>This budget process carried $220,000+ of OE requests from the School of Business.  Review of OE+DPS funding among the four schools for 2018-19 compared with Fall 2018 headcount enrollments in each college reflect that the average amount of OE/DPS funding per headcount student = $228.16.  SEST's average is 132 percent of the average.  SEPS is 99 percent of average. CLASS is 98 percent of average.  SOB is 58 percent of average.  The individual requests appear toward the bottom of this ranked list.  An increase of $75,000 to the School of Business OE/DPS funding for AY2019-20 will place the SOB at 71 percent of average.  Distribution of these funds among units is to be determined by the dean.</t>
  </si>
  <si>
    <t>Increase in OE/DPS  for the School of Business</t>
  </si>
  <si>
    <t xml:space="preserve">THREE-PERCENT REDUCTION PLAN IS NOT YET COMPLETE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</si>
</sst>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quot;$&quot;#,##0"/>
    <numFmt numFmtId="167" formatCode="mm/dd/yy;@"/>
    <numFmt numFmtId="168"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Arial"/>
      <family val="2"/>
    </font>
    <font>
      <sz val="11"/>
      <color indexed="8"/>
      <name val="Calibri"/>
      <family val="2"/>
      <charset val="1"/>
    </font>
    <font>
      <sz val="10"/>
      <name val="Arial"/>
      <family val="2"/>
    </font>
    <font>
      <sz val="8"/>
      <name val="Microsoft Sans Serif"/>
      <family val="2"/>
    </font>
    <font>
      <sz val="8"/>
      <name val="Microsoft Sans Serif"/>
      <family val="2"/>
      <charset val="204"/>
    </font>
    <font>
      <sz val="10"/>
      <name val="Arial Unicode MS"/>
      <family val="2"/>
    </font>
    <font>
      <b/>
      <sz val="10"/>
      <name val="Arial Unicode MS"/>
      <family val="2"/>
    </font>
    <font>
      <sz val="10"/>
      <name val="Arial Unicode MS"/>
      <family val="2"/>
    </font>
    <font>
      <b/>
      <sz val="11"/>
      <name val="Times New Roman"/>
      <family val="1"/>
    </font>
    <font>
      <sz val="11"/>
      <name val="Times New Roman"/>
      <family val="1"/>
    </font>
    <font>
      <sz val="11"/>
      <color rgb="FF000000"/>
      <name val="Times New Roman"/>
      <family val="1"/>
    </font>
    <font>
      <sz val="8"/>
      <name val="Times New Roman"/>
      <family val="1"/>
    </font>
    <font>
      <b/>
      <sz val="8"/>
      <name val="Times New Roman"/>
      <family val="1"/>
    </font>
    <font>
      <sz val="8"/>
      <color theme="1"/>
      <name val="Times New Roman"/>
      <family val="1"/>
    </font>
    <font>
      <sz val="8"/>
      <color rgb="FF000000"/>
      <name val="Times New Roman"/>
      <family val="1"/>
    </font>
    <font>
      <u/>
      <sz val="8"/>
      <name val="Times New Roman"/>
      <family val="1"/>
    </font>
    <font>
      <b/>
      <sz val="8"/>
      <color rgb="FF0432FF"/>
      <name val="Times New Roman"/>
      <family val="1"/>
    </font>
    <font>
      <b/>
      <sz val="8"/>
      <color rgb="FFC00000"/>
      <name val="Times New Roman"/>
      <family val="1"/>
    </font>
    <font>
      <b/>
      <sz val="8"/>
      <color theme="1"/>
      <name val="Times New Roman"/>
      <family val="1"/>
    </font>
    <font>
      <sz val="8"/>
      <name val="Garamond"/>
      <family val="1"/>
    </font>
    <font>
      <sz val="8"/>
      <color rgb="FF011893"/>
      <name val="Times New Roman"/>
      <family val="1"/>
    </font>
    <font>
      <sz val="8"/>
      <color rgb="FFC00000"/>
      <name val="Times New Roman"/>
      <family val="1"/>
    </font>
    <font>
      <b/>
      <sz val="10"/>
      <color rgb="FF0432FF"/>
      <name val="Times New Roman"/>
      <family val="1"/>
    </font>
    <font>
      <sz val="8"/>
      <color rgb="FF941651"/>
      <name val="Times New Roman"/>
      <family val="1"/>
    </font>
    <font>
      <sz val="8"/>
      <color rgb="FFFF0000"/>
      <name val="Times New Roman"/>
      <family val="1"/>
    </font>
    <font>
      <sz val="8"/>
      <color rgb="FF0432FF"/>
      <name val="Times New Roman"/>
      <family val="1"/>
    </font>
    <font>
      <b/>
      <sz val="8"/>
      <color rgb="FF941651"/>
      <name val="Times New Roman"/>
      <family val="1"/>
    </font>
    <font>
      <b/>
      <sz val="10"/>
      <color rgb="FFFF0000"/>
      <name val="Times New Roman"/>
      <family val="1"/>
    </font>
  </fonts>
  <fills count="20">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3FEFF"/>
        <bgColor indexed="64"/>
      </patternFill>
    </fill>
    <fill>
      <patternFill patternType="solid">
        <fgColor rgb="FFD5FC79"/>
        <bgColor indexed="64"/>
      </patternFill>
    </fill>
    <fill>
      <patternFill patternType="solid">
        <fgColor rgb="FFFF8AD8"/>
        <bgColor indexed="64"/>
      </patternFill>
    </fill>
    <fill>
      <patternFill patternType="solid">
        <fgColor rgb="FFFFD579"/>
        <bgColor indexed="64"/>
      </patternFill>
    </fill>
    <fill>
      <patternFill patternType="solid">
        <fgColor theme="6" tint="0.79998168889431442"/>
        <bgColor indexed="64"/>
      </patternFill>
    </fill>
    <fill>
      <patternFill patternType="solid">
        <fgColor rgb="FF8EFA00"/>
        <bgColor indexed="64"/>
      </patternFill>
    </fill>
    <fill>
      <patternFill patternType="solid">
        <fgColor theme="5" tint="0.79998168889431442"/>
        <bgColor indexed="64"/>
      </patternFill>
    </fill>
    <fill>
      <patternFill patternType="solid">
        <fgColor rgb="FFFEFFB6"/>
        <bgColor indexed="64"/>
      </patternFill>
    </fill>
    <fill>
      <patternFill patternType="solid">
        <fgColor rgb="FFF9F93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BEBEB"/>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indexed="64"/>
      </left>
      <right/>
      <top style="thin">
        <color indexed="64"/>
      </top>
      <bottom/>
      <diagonal/>
    </border>
    <border>
      <left/>
      <right/>
      <top style="thin">
        <color indexed="64"/>
      </top>
      <bottom/>
      <diagonal/>
    </border>
    <border>
      <left style="thin">
        <color theme="0" tint="-0.14996795556505021"/>
      </left>
      <right style="thin">
        <color theme="0" tint="-0.14996795556505021"/>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14996795556505021"/>
      </left>
      <right style="thin">
        <color theme="0" tint="-0.14996795556505021"/>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47">
    <xf numFmtId="0" fontId="0" fillId="0" borderId="0"/>
    <xf numFmtId="0" fontId="6" fillId="0" borderId="0"/>
    <xf numFmtId="44" fontId="5" fillId="0" borderId="0" applyFont="0" applyFill="0" applyBorder="0" applyAlignment="0" applyProtection="0"/>
    <xf numFmtId="44" fontId="7" fillId="0" borderId="0" applyFont="0" applyFill="0" applyBorder="0" applyAlignment="0" applyProtection="0"/>
    <xf numFmtId="0" fontId="8" fillId="0" borderId="0"/>
    <xf numFmtId="0" fontId="4" fillId="0" borderId="0"/>
    <xf numFmtId="44"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1" fillId="0" borderId="0"/>
    <xf numFmtId="0" fontId="12" fillId="0" borderId="0"/>
    <xf numFmtId="43" fontId="13" fillId="0" borderId="0" applyFont="0" applyFill="0" applyBorder="0" applyAlignment="0" applyProtection="0"/>
    <xf numFmtId="9" fontId="13" fillId="0" borderId="0" applyFont="0" applyFill="0" applyBorder="0" applyAlignment="0" applyProtection="0"/>
    <xf numFmtId="44" fontId="9" fillId="0" borderId="0" applyFon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0" fontId="1" fillId="0" borderId="0"/>
    <xf numFmtId="0" fontId="11" fillId="0" borderId="0"/>
    <xf numFmtId="0" fontId="12"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340">
    <xf numFmtId="0" fontId="0" fillId="0" borderId="0" xfId="0"/>
    <xf numFmtId="0" fontId="16" fillId="0" borderId="0" xfId="0" applyFont="1"/>
    <xf numFmtId="0" fontId="16" fillId="0" borderId="0" xfId="0" applyFont="1" applyAlignment="1">
      <alignment horizontal="center"/>
    </xf>
    <xf numFmtId="0" fontId="15" fillId="0" borderId="0" xfId="0" applyFont="1"/>
    <xf numFmtId="37" fontId="16" fillId="0" borderId="0" xfId="0" applyNumberFormat="1" applyFont="1"/>
    <xf numFmtId="0" fontId="16" fillId="0" borderId="0" xfId="0" applyFont="1" applyAlignment="1">
      <alignment horizontal="left"/>
    </xf>
    <xf numFmtId="37" fontId="15" fillId="0" borderId="0" xfId="0" applyNumberFormat="1" applyFont="1"/>
    <xf numFmtId="49" fontId="15" fillId="0" borderId="0" xfId="0" applyNumberFormat="1" applyFont="1" applyAlignment="1">
      <alignment horizontal="center"/>
    </xf>
    <xf numFmtId="0" fontId="15" fillId="0" borderId="0" xfId="0" applyFont="1" applyAlignment="1">
      <alignment horizontal="left"/>
    </xf>
    <xf numFmtId="37" fontId="15" fillId="0" borderId="0" xfId="0" applyNumberFormat="1" applyFont="1" applyBorder="1"/>
    <xf numFmtId="37" fontId="15" fillId="0" borderId="0" xfId="0" applyNumberFormat="1" applyFont="1" applyBorder="1" applyAlignment="1">
      <alignment horizontal="center" vertical="center"/>
    </xf>
    <xf numFmtId="49" fontId="16" fillId="0" borderId="0" xfId="0" applyNumberFormat="1" applyFont="1" applyAlignment="1">
      <alignment horizontal="center"/>
    </xf>
    <xf numFmtId="41" fontId="16" fillId="0" borderId="0" xfId="3" applyNumberFormat="1" applyFont="1" applyFill="1" applyBorder="1" applyAlignment="1">
      <alignment vertical="top" wrapText="1"/>
    </xf>
    <xf numFmtId="0" fontId="16" fillId="0" borderId="0" xfId="0" applyFont="1" applyFill="1"/>
    <xf numFmtId="37" fontId="16" fillId="0" borderId="0" xfId="0" applyNumberFormat="1" applyFont="1" applyAlignment="1">
      <alignment horizontal="center"/>
    </xf>
    <xf numFmtId="0" fontId="17" fillId="0" borderId="0" xfId="0" applyFont="1" applyFill="1" applyBorder="1" applyAlignment="1">
      <alignment horizontal="left" vertical="top"/>
    </xf>
    <xf numFmtId="37" fontId="16" fillId="0" borderId="0" xfId="0" applyNumberFormat="1" applyFont="1" applyAlignment="1">
      <alignment horizontal="center" vertical="center"/>
    </xf>
    <xf numFmtId="0" fontId="16" fillId="0" borderId="0" xfId="0" applyFont="1" applyFill="1" applyBorder="1"/>
    <xf numFmtId="168" fontId="16" fillId="0" borderId="0" xfId="2" applyNumberFormat="1" applyFont="1" applyFill="1" applyBorder="1" applyAlignment="1">
      <alignment horizontal="center" vertical="top" wrapText="1"/>
    </xf>
    <xf numFmtId="0" fontId="16" fillId="0" borderId="0" xfId="0" applyFont="1" applyBorder="1" applyAlignment="1">
      <alignment horizontal="center"/>
    </xf>
    <xf numFmtId="0" fontId="16" fillId="0" borderId="0" xfId="0" applyFont="1" applyFill="1" applyAlignment="1">
      <alignment vertical="top"/>
    </xf>
    <xf numFmtId="0" fontId="16" fillId="0" borderId="0" xfId="0" applyFont="1" applyFill="1" applyBorder="1" applyAlignment="1">
      <alignment horizontal="center"/>
    </xf>
    <xf numFmtId="37" fontId="16" fillId="0" borderId="0" xfId="0" applyNumberFormat="1" applyFont="1" applyBorder="1" applyAlignment="1">
      <alignment horizontal="right" vertical="center"/>
    </xf>
    <xf numFmtId="37" fontId="16" fillId="0" borderId="0" xfId="0" applyNumberFormat="1" applyFont="1" applyFill="1" applyBorder="1" applyAlignment="1">
      <alignment horizontal="right" vertical="center"/>
    </xf>
    <xf numFmtId="0" fontId="17" fillId="0" borderId="0" xfId="0" applyFont="1" applyFill="1" applyBorder="1" applyAlignment="1">
      <alignment horizontal="center" vertical="top" wrapText="1"/>
    </xf>
    <xf numFmtId="0" fontId="16" fillId="0" borderId="0" xfId="0" applyFont="1" applyFill="1" applyBorder="1" applyAlignment="1">
      <alignment vertical="top" wrapText="1"/>
    </xf>
    <xf numFmtId="166" fontId="16" fillId="0" borderId="0" xfId="0" applyNumberFormat="1" applyFont="1" applyFill="1" applyBorder="1" applyAlignment="1" applyProtection="1">
      <alignment vertical="top" wrapText="1"/>
      <protection locked="0"/>
    </xf>
    <xf numFmtId="167" fontId="16" fillId="0" borderId="0" xfId="0" applyNumberFormat="1" applyFont="1" applyFill="1" applyAlignment="1">
      <alignment horizontal="center"/>
    </xf>
    <xf numFmtId="0" fontId="16" fillId="0" borderId="0" xfId="0" applyFont="1" applyFill="1" applyBorder="1" applyAlignment="1">
      <alignment horizontal="left"/>
    </xf>
    <xf numFmtId="0" fontId="15" fillId="0" borderId="0" xfId="0" applyFont="1" applyBorder="1" applyAlignment="1">
      <alignment horizontal="center" wrapText="1"/>
    </xf>
    <xf numFmtId="0" fontId="15" fillId="0" borderId="0" xfId="0" applyFont="1" applyBorder="1" applyAlignment="1">
      <alignment wrapText="1"/>
    </xf>
    <xf numFmtId="0" fontId="15" fillId="0" borderId="0" xfId="0" applyFont="1" applyAlignment="1">
      <alignment wrapText="1"/>
    </xf>
    <xf numFmtId="0" fontId="18" fillId="5" borderId="0" xfId="0" applyFont="1" applyFill="1" applyBorder="1" applyAlignment="1">
      <alignment vertical="top"/>
    </xf>
    <xf numFmtId="37" fontId="18" fillId="5" borderId="0" xfId="0" applyNumberFormat="1" applyFont="1" applyFill="1" applyBorder="1" applyAlignment="1">
      <alignment vertical="top"/>
    </xf>
    <xf numFmtId="49" fontId="18" fillId="5" borderId="0" xfId="0" applyNumberFormat="1" applyFont="1" applyFill="1" applyBorder="1" applyAlignment="1">
      <alignment horizontal="center" vertical="top"/>
    </xf>
    <xf numFmtId="37" fontId="18" fillId="0" borderId="0" xfId="0" applyNumberFormat="1" applyFont="1" applyBorder="1" applyAlignment="1">
      <alignment vertical="top"/>
    </xf>
    <xf numFmtId="37" fontId="18" fillId="0" borderId="0" xfId="0" applyNumberFormat="1" applyFont="1" applyFill="1" applyBorder="1" applyAlignment="1">
      <alignment vertical="top"/>
    </xf>
    <xf numFmtId="165" fontId="19" fillId="7" borderId="4" xfId="0" applyNumberFormat="1" applyFont="1" applyFill="1" applyBorder="1" applyAlignment="1">
      <alignment horizontal="center" vertical="top"/>
    </xf>
    <xf numFmtId="165" fontId="19" fillId="8" borderId="0" xfId="0" applyNumberFormat="1" applyFont="1" applyFill="1" applyBorder="1" applyAlignment="1">
      <alignment horizontal="center" vertical="top"/>
    </xf>
    <xf numFmtId="0" fontId="18" fillId="0" borderId="0" xfId="134" applyFont="1" applyBorder="1" applyAlignment="1">
      <alignment horizontal="left" vertical="top"/>
    </xf>
    <xf numFmtId="37" fontId="18" fillId="0" borderId="0" xfId="0" applyNumberFormat="1" applyFont="1" applyBorder="1" applyAlignment="1">
      <alignment horizontal="right" vertical="top"/>
    </xf>
    <xf numFmtId="0" fontId="18" fillId="0" borderId="0" xfId="0" applyFont="1" applyBorder="1" applyAlignment="1">
      <alignment vertical="top"/>
    </xf>
    <xf numFmtId="49" fontId="18" fillId="5" borderId="0" xfId="0" applyNumberFormat="1" applyFont="1" applyFill="1" applyBorder="1" applyAlignment="1">
      <alignment vertical="top" wrapText="1"/>
    </xf>
    <xf numFmtId="49" fontId="18" fillId="0" borderId="0" xfId="0" applyNumberFormat="1" applyFont="1" applyFill="1" applyBorder="1" applyAlignment="1">
      <alignment horizontal="left" vertical="top" wrapText="1"/>
    </xf>
    <xf numFmtId="0" fontId="23" fillId="0" borderId="0" xfId="0" applyFont="1"/>
    <xf numFmtId="0" fontId="18" fillId="0" borderId="0" xfId="0" applyFont="1" applyAlignment="1">
      <alignment horizontal="center"/>
    </xf>
    <xf numFmtId="49" fontId="19" fillId="0" borderId="0" xfId="0" applyNumberFormat="1" applyFont="1" applyAlignment="1">
      <alignment horizontal="left"/>
    </xf>
    <xf numFmtId="37" fontId="18" fillId="0" borderId="0" xfId="0" applyNumberFormat="1" applyFont="1"/>
    <xf numFmtId="0" fontId="18" fillId="0" borderId="0" xfId="0" applyFont="1"/>
    <xf numFmtId="0" fontId="18" fillId="0" borderId="0" xfId="0" applyFont="1" applyAlignment="1">
      <alignment horizontal="center" vertical="center"/>
    </xf>
    <xf numFmtId="49" fontId="24" fillId="0" borderId="0" xfId="0" applyNumberFormat="1" applyFont="1" applyAlignment="1">
      <alignment horizontal="center"/>
    </xf>
    <xf numFmtId="0" fontId="18" fillId="0" borderId="1" xfId="0" applyFont="1" applyBorder="1" applyAlignment="1">
      <alignment vertical="top"/>
    </xf>
    <xf numFmtId="0" fontId="19" fillId="0" borderId="1" xfId="0" applyFont="1" applyBorder="1"/>
    <xf numFmtId="37" fontId="19" fillId="0" borderId="0" xfId="0" applyNumberFormat="1" applyFont="1"/>
    <xf numFmtId="0" fontId="19" fillId="0" borderId="0" xfId="0" applyFont="1"/>
    <xf numFmtId="49" fontId="19" fillId="0" borderId="0" xfId="0" applyNumberFormat="1" applyFont="1" applyAlignment="1">
      <alignment horizontal="center"/>
    </xf>
    <xf numFmtId="0" fontId="19" fillId="0" borderId="0" xfId="0" applyFont="1" applyAlignment="1">
      <alignment horizontal="left"/>
    </xf>
    <xf numFmtId="0" fontId="18" fillId="0" borderId="0" xfId="134" applyFont="1" applyBorder="1" applyAlignment="1">
      <alignment horizontal="center" vertical="top"/>
    </xf>
    <xf numFmtId="3" fontId="18" fillId="0" borderId="0" xfId="134" applyNumberFormat="1" applyFont="1" applyBorder="1" applyAlignment="1">
      <alignment vertical="top"/>
    </xf>
    <xf numFmtId="37" fontId="18" fillId="0" borderId="0" xfId="0" applyNumberFormat="1" applyFont="1" applyFill="1" applyBorder="1" applyAlignment="1">
      <alignment horizontal="right" vertical="top"/>
    </xf>
    <xf numFmtId="0" fontId="18" fillId="0" borderId="0" xfId="0" applyFont="1" applyFill="1" applyBorder="1" applyAlignment="1">
      <alignment vertical="top" wrapText="1"/>
    </xf>
    <xf numFmtId="37" fontId="18" fillId="0" borderId="0" xfId="0" applyNumberFormat="1" applyFont="1" applyBorder="1" applyAlignment="1">
      <alignment horizontal="left" vertical="top"/>
    </xf>
    <xf numFmtId="49" fontId="18" fillId="0" borderId="0" xfId="0" applyNumberFormat="1" applyFont="1" applyFill="1" applyBorder="1" applyAlignment="1">
      <alignment horizontal="left" vertical="top"/>
    </xf>
    <xf numFmtId="3" fontId="18" fillId="0" borderId="0" xfId="2" applyNumberFormat="1" applyFont="1" applyFill="1" applyBorder="1" applyAlignment="1">
      <alignment horizontal="right" vertical="top"/>
    </xf>
    <xf numFmtId="3" fontId="18" fillId="0" borderId="0" xfId="0" applyNumberFormat="1" applyFont="1" applyBorder="1" applyAlignment="1">
      <alignment horizontal="right" vertical="top"/>
    </xf>
    <xf numFmtId="165" fontId="19" fillId="0" borderId="4" xfId="0" applyNumberFormat="1" applyFont="1" applyFill="1" applyBorder="1" applyAlignment="1">
      <alignment horizontal="center" vertical="top"/>
    </xf>
    <xf numFmtId="37" fontId="18" fillId="0" borderId="3" xfId="0" applyNumberFormat="1" applyFont="1" applyFill="1" applyBorder="1" applyAlignment="1">
      <alignment vertical="top"/>
    </xf>
    <xf numFmtId="37" fontId="18" fillId="15" borderId="0" xfId="0" applyNumberFormat="1" applyFont="1" applyFill="1" applyBorder="1" applyAlignment="1">
      <alignment vertical="top"/>
    </xf>
    <xf numFmtId="37" fontId="18" fillId="0" borderId="4" xfId="0" applyNumberFormat="1" applyFont="1" applyFill="1" applyBorder="1" applyAlignment="1">
      <alignment vertical="top"/>
    </xf>
    <xf numFmtId="0" fontId="18" fillId="5" borderId="0" xfId="0" applyFont="1" applyFill="1" applyBorder="1" applyAlignment="1">
      <alignment horizontal="center" vertical="top"/>
    </xf>
    <xf numFmtId="0" fontId="18" fillId="0" borderId="0" xfId="0" applyFont="1" applyFill="1" applyBorder="1" applyAlignment="1">
      <alignment horizontal="left" vertical="top" wrapText="1"/>
    </xf>
    <xf numFmtId="0" fontId="21" fillId="0" borderId="3" xfId="0" applyFont="1" applyFill="1" applyBorder="1" applyAlignment="1">
      <alignment horizontal="left" vertical="top" wrapText="1"/>
    </xf>
    <xf numFmtId="37" fontId="18" fillId="5" borderId="4" xfId="0" applyNumberFormat="1" applyFont="1" applyFill="1" applyBorder="1" applyAlignment="1">
      <alignment vertical="top"/>
    </xf>
    <xf numFmtId="49" fontId="18" fillId="5" borderId="4" xfId="0" applyNumberFormat="1" applyFont="1" applyFill="1" applyBorder="1" applyAlignment="1">
      <alignment horizontal="center" vertical="top"/>
    </xf>
    <xf numFmtId="49" fontId="18" fillId="0" borderId="9" xfId="134" applyNumberFormat="1" applyFont="1" applyFill="1" applyBorder="1" applyAlignment="1" applyProtection="1">
      <alignment horizontal="center" vertical="top" wrapText="1"/>
      <protection locked="0"/>
    </xf>
    <xf numFmtId="0" fontId="18" fillId="0" borderId="10" xfId="134" applyFont="1" applyBorder="1" applyAlignment="1">
      <alignment horizontal="center" vertical="top"/>
    </xf>
    <xf numFmtId="3" fontId="18" fillId="0" borderId="10" xfId="134" applyNumberFormat="1" applyFont="1" applyBorder="1" applyAlignment="1">
      <alignment vertical="top"/>
    </xf>
    <xf numFmtId="165" fontId="19" fillId="0" borderId="11" xfId="0" applyNumberFormat="1" applyFont="1" applyFill="1" applyBorder="1" applyAlignment="1">
      <alignment horizontal="center" vertical="top"/>
    </xf>
    <xf numFmtId="37" fontId="18" fillId="0" borderId="10" xfId="0" applyNumberFormat="1" applyFont="1" applyBorder="1" applyAlignment="1">
      <alignment horizontal="right" vertical="top"/>
    </xf>
    <xf numFmtId="37" fontId="18" fillId="0" borderId="10" xfId="0" applyNumberFormat="1" applyFont="1" applyFill="1" applyBorder="1" applyAlignment="1">
      <alignment horizontal="right" vertical="top"/>
    </xf>
    <xf numFmtId="37" fontId="18" fillId="0" borderId="10" xfId="0" applyNumberFormat="1" applyFont="1" applyBorder="1" applyAlignment="1">
      <alignment vertical="top"/>
    </xf>
    <xf numFmtId="165" fontId="19" fillId="7" borderId="11" xfId="0" applyNumberFormat="1" applyFont="1" applyFill="1" applyBorder="1" applyAlignment="1">
      <alignment horizontal="center" vertical="top"/>
    </xf>
    <xf numFmtId="49" fontId="18" fillId="0" borderId="10" xfId="0" applyNumberFormat="1" applyFont="1" applyFill="1" applyBorder="1" applyAlignment="1">
      <alignment horizontal="left" vertical="top" wrapText="1"/>
    </xf>
    <xf numFmtId="166" fontId="18" fillId="0" borderId="12" xfId="0" applyNumberFormat="1" applyFont="1" applyFill="1" applyBorder="1" applyAlignment="1" applyProtection="1">
      <alignment vertical="top" wrapText="1"/>
      <protection locked="0"/>
    </xf>
    <xf numFmtId="49" fontId="18" fillId="0" borderId="13" xfId="134" applyNumberFormat="1" applyFont="1" applyFill="1" applyBorder="1" applyAlignment="1" applyProtection="1">
      <alignment horizontal="center" vertical="top" wrapText="1"/>
      <protection locked="0"/>
    </xf>
    <xf numFmtId="166" fontId="18" fillId="0" borderId="14" xfId="0" applyNumberFormat="1" applyFont="1" applyFill="1" applyBorder="1" applyAlignment="1" applyProtection="1">
      <alignment vertical="top" wrapText="1"/>
      <protection locked="0"/>
    </xf>
    <xf numFmtId="0" fontId="18" fillId="0" borderId="15" xfId="0" applyFont="1" applyBorder="1" applyAlignment="1">
      <alignment vertical="top"/>
    </xf>
    <xf numFmtId="0" fontId="21" fillId="0" borderId="1" xfId="0" applyFont="1" applyFill="1" applyBorder="1" applyAlignment="1">
      <alignment horizontal="center" vertical="top" wrapText="1"/>
    </xf>
    <xf numFmtId="0" fontId="18" fillId="0" borderId="1" xfId="0" applyFont="1" applyFill="1" applyBorder="1" applyAlignment="1">
      <alignment vertical="top" wrapText="1"/>
    </xf>
    <xf numFmtId="165" fontId="19" fillId="0" borderId="16" xfId="0" applyNumberFormat="1" applyFont="1" applyFill="1" applyBorder="1" applyAlignment="1">
      <alignment horizontal="center" vertical="top"/>
    </xf>
    <xf numFmtId="37" fontId="18" fillId="0" borderId="1" xfId="0" applyNumberFormat="1" applyFont="1" applyBorder="1" applyAlignment="1">
      <alignment horizontal="right" vertical="top"/>
    </xf>
    <xf numFmtId="37" fontId="18" fillId="0" borderId="1" xfId="0" applyNumberFormat="1" applyFont="1" applyFill="1" applyBorder="1" applyAlignment="1">
      <alignment horizontal="right" vertical="top"/>
    </xf>
    <xf numFmtId="37" fontId="18" fillId="0" borderId="1" xfId="0" applyNumberFormat="1" applyFont="1" applyBorder="1" applyAlignment="1">
      <alignment vertical="top"/>
    </xf>
    <xf numFmtId="165" fontId="19" fillId="7" borderId="16" xfId="0" applyNumberFormat="1" applyFont="1" applyFill="1" applyBorder="1" applyAlignment="1">
      <alignment horizontal="center" vertical="top"/>
    </xf>
    <xf numFmtId="49" fontId="18" fillId="0" borderId="1" xfId="0" applyNumberFormat="1" applyFont="1" applyBorder="1" applyAlignment="1">
      <alignment horizontal="left" vertical="top" wrapText="1"/>
    </xf>
    <xf numFmtId="166" fontId="18" fillId="0" borderId="17" xfId="0" applyNumberFormat="1" applyFont="1" applyFill="1" applyBorder="1" applyAlignment="1" applyProtection="1">
      <alignment vertical="top" wrapText="1"/>
      <protection locked="0"/>
    </xf>
    <xf numFmtId="49" fontId="18" fillId="0" borderId="9" xfId="134" applyNumberFormat="1" applyFont="1" applyFill="1" applyBorder="1" applyAlignment="1" applyProtection="1">
      <alignment horizontal="left" vertical="top"/>
      <protection locked="0"/>
    </xf>
    <xf numFmtId="0" fontId="18" fillId="0" borderId="10" xfId="134" applyFont="1" applyBorder="1" applyAlignment="1">
      <alignment horizontal="left" vertical="top"/>
    </xf>
    <xf numFmtId="0" fontId="18" fillId="0" borderId="10" xfId="0" applyFont="1" applyFill="1" applyBorder="1" applyAlignment="1">
      <alignment horizontal="left" vertical="top" wrapText="1"/>
    </xf>
    <xf numFmtId="37" fontId="18" fillId="0" borderId="10" xfId="0" applyNumberFormat="1" applyFont="1" applyBorder="1" applyAlignment="1">
      <alignment horizontal="left" vertical="top"/>
    </xf>
    <xf numFmtId="3" fontId="18" fillId="0" borderId="10" xfId="2" applyNumberFormat="1" applyFont="1" applyFill="1" applyBorder="1" applyAlignment="1">
      <alignment horizontal="right" vertical="top"/>
    </xf>
    <xf numFmtId="3" fontId="18" fillId="0" borderId="10" xfId="0" applyNumberFormat="1" applyFont="1" applyBorder="1" applyAlignment="1">
      <alignment horizontal="right" vertical="top"/>
    </xf>
    <xf numFmtId="165" fontId="19" fillId="8" borderId="10" xfId="0" applyNumberFormat="1" applyFont="1" applyFill="1" applyBorder="1" applyAlignment="1">
      <alignment horizontal="center" vertical="top"/>
    </xf>
    <xf numFmtId="49" fontId="18" fillId="0" borderId="10" xfId="0" applyNumberFormat="1" applyFont="1" applyFill="1" applyBorder="1" applyAlignment="1">
      <alignment horizontal="left" vertical="top"/>
    </xf>
    <xf numFmtId="0" fontId="18" fillId="0" borderId="12" xfId="0" applyFont="1" applyFill="1" applyBorder="1" applyAlignment="1">
      <alignment horizontal="left" vertical="top" wrapText="1"/>
    </xf>
    <xf numFmtId="0" fontId="18" fillId="0" borderId="13" xfId="0" applyFont="1" applyBorder="1" applyAlignment="1">
      <alignment horizontal="left" vertical="top"/>
    </xf>
    <xf numFmtId="0" fontId="18" fillId="0" borderId="14" xfId="0" applyFont="1" applyFill="1" applyBorder="1" applyAlignment="1">
      <alignment horizontal="left" vertical="top" wrapText="1"/>
    </xf>
    <xf numFmtId="0" fontId="18" fillId="0" borderId="13" xfId="0" applyFont="1" applyBorder="1" applyAlignment="1">
      <alignment vertical="top"/>
    </xf>
    <xf numFmtId="0" fontId="18" fillId="0" borderId="1" xfId="134" applyFont="1" applyBorder="1" applyAlignment="1">
      <alignment horizontal="left" vertical="top"/>
    </xf>
    <xf numFmtId="3" fontId="18" fillId="0" borderId="1" xfId="2" applyNumberFormat="1" applyFont="1" applyFill="1" applyBorder="1" applyAlignment="1">
      <alignment horizontal="right" vertical="top"/>
    </xf>
    <xf numFmtId="3" fontId="18" fillId="0" borderId="1" xfId="0" applyNumberFormat="1" applyFont="1" applyBorder="1" applyAlignment="1">
      <alignment horizontal="right" vertical="top"/>
    </xf>
    <xf numFmtId="165" fontId="19" fillId="8" borderId="1" xfId="0" applyNumberFormat="1" applyFont="1" applyFill="1" applyBorder="1" applyAlignment="1">
      <alignment horizontal="center" vertical="top"/>
    </xf>
    <xf numFmtId="49" fontId="18" fillId="0" borderId="1" xfId="0" applyNumberFormat="1" applyFont="1" applyFill="1" applyBorder="1" applyAlignment="1">
      <alignment horizontal="left" vertical="top"/>
    </xf>
    <xf numFmtId="0" fontId="18" fillId="0" borderId="17" xfId="0" applyFont="1" applyFill="1" applyBorder="1" applyAlignment="1">
      <alignment vertical="top" wrapText="1"/>
    </xf>
    <xf numFmtId="49" fontId="18" fillId="0" borderId="9" xfId="0" applyNumberFormat="1" applyFont="1" applyBorder="1" applyAlignment="1">
      <alignment horizontal="center" vertical="top"/>
    </xf>
    <xf numFmtId="0" fontId="18" fillId="0" borderId="10" xfId="0" applyFont="1" applyBorder="1" applyAlignment="1">
      <alignment horizontal="center" vertical="top"/>
    </xf>
    <xf numFmtId="0" fontId="18" fillId="0" borderId="10" xfId="134" applyFont="1" applyBorder="1" applyAlignment="1">
      <alignment vertical="top"/>
    </xf>
    <xf numFmtId="165" fontId="19" fillId="6" borderId="18" xfId="0" applyNumberFormat="1" applyFont="1" applyFill="1" applyBorder="1" applyAlignment="1">
      <alignment horizontal="center" vertical="top"/>
    </xf>
    <xf numFmtId="49" fontId="18" fillId="0" borderId="10" xfId="0" applyNumberFormat="1" applyFont="1" applyFill="1" applyBorder="1" applyAlignment="1">
      <alignment horizontal="center" vertical="top"/>
    </xf>
    <xf numFmtId="0" fontId="18" fillId="0" borderId="12" xfId="98" applyFont="1" applyBorder="1" applyAlignment="1">
      <alignment horizontal="left" vertical="top" wrapText="1"/>
    </xf>
    <xf numFmtId="49" fontId="18" fillId="0" borderId="15" xfId="134" applyNumberFormat="1" applyFont="1" applyFill="1" applyBorder="1" applyAlignment="1" applyProtection="1">
      <alignment horizontal="center" vertical="top" wrapText="1"/>
      <protection locked="0"/>
    </xf>
    <xf numFmtId="0" fontId="18" fillId="0" borderId="1" xfId="134" applyFont="1" applyBorder="1" applyAlignment="1">
      <alignment horizontal="center" vertical="top"/>
    </xf>
    <xf numFmtId="0" fontId="18" fillId="0" borderId="1" xfId="134" applyFont="1" applyBorder="1" applyAlignment="1">
      <alignment vertical="top" wrapText="1"/>
    </xf>
    <xf numFmtId="165" fontId="19" fillId="6" borderId="16" xfId="0" applyNumberFormat="1" applyFont="1" applyFill="1" applyBorder="1" applyAlignment="1">
      <alignment horizontal="center" vertical="top"/>
    </xf>
    <xf numFmtId="49" fontId="18" fillId="0" borderId="1" xfId="0" applyNumberFormat="1" applyFont="1" applyFill="1" applyBorder="1" applyAlignment="1">
      <alignment horizontal="center" vertical="top"/>
    </xf>
    <xf numFmtId="0" fontId="18" fillId="0" borderId="17" xfId="98" applyFont="1" applyBorder="1" applyAlignment="1">
      <alignment horizontal="left" vertical="top" wrapText="1"/>
    </xf>
    <xf numFmtId="0" fontId="18" fillId="0" borderId="10" xfId="134" applyFont="1" applyBorder="1" applyAlignment="1">
      <alignment vertical="top" wrapText="1"/>
    </xf>
    <xf numFmtId="165" fontId="19" fillId="9" borderId="11" xfId="0" applyNumberFormat="1" applyFont="1" applyFill="1" applyBorder="1" applyAlignment="1">
      <alignment horizontal="center" vertical="top"/>
    </xf>
    <xf numFmtId="165" fontId="19" fillId="9" borderId="16" xfId="0" applyNumberFormat="1" applyFont="1" applyFill="1" applyBorder="1" applyAlignment="1">
      <alignment horizontal="center" vertical="top"/>
    </xf>
    <xf numFmtId="49" fontId="18" fillId="0" borderId="1" xfId="0" applyNumberFormat="1" applyFont="1" applyFill="1" applyBorder="1" applyAlignment="1">
      <alignment horizontal="left" vertical="top" wrapText="1"/>
    </xf>
    <xf numFmtId="49" fontId="18" fillId="0" borderId="19" xfId="134" applyNumberFormat="1" applyFont="1" applyFill="1" applyBorder="1" applyAlignment="1" applyProtection="1">
      <alignment horizontal="center" vertical="top" wrapText="1"/>
      <protection locked="0"/>
    </xf>
    <xf numFmtId="0" fontId="18" fillId="0" borderId="20" xfId="134" applyFont="1" applyBorder="1" applyAlignment="1">
      <alignment horizontal="center" vertical="top"/>
    </xf>
    <xf numFmtId="0" fontId="18" fillId="0" borderId="20" xfId="134" applyFont="1" applyBorder="1" applyAlignment="1">
      <alignment vertical="top"/>
    </xf>
    <xf numFmtId="37" fontId="18" fillId="0" borderId="20" xfId="0" applyNumberFormat="1" applyFont="1" applyBorder="1" applyAlignment="1">
      <alignment vertical="top"/>
    </xf>
    <xf numFmtId="37" fontId="18" fillId="0" borderId="20" xfId="0" applyNumberFormat="1" applyFont="1" applyBorder="1" applyAlignment="1">
      <alignment horizontal="right" vertical="top"/>
    </xf>
    <xf numFmtId="37" fontId="18" fillId="0" borderId="20" xfId="0" applyNumberFormat="1" applyFont="1" applyFill="1" applyBorder="1" applyAlignment="1">
      <alignment horizontal="right" vertical="top"/>
    </xf>
    <xf numFmtId="165" fontId="19" fillId="12" borderId="20" xfId="0" applyNumberFormat="1" applyFont="1" applyFill="1" applyBorder="1" applyAlignment="1">
      <alignment horizontal="center" vertical="top"/>
    </xf>
    <xf numFmtId="49" fontId="18" fillId="0" borderId="20" xfId="0" applyNumberFormat="1" applyFont="1" applyFill="1" applyBorder="1" applyAlignment="1">
      <alignment horizontal="center" vertical="top"/>
    </xf>
    <xf numFmtId="0" fontId="18" fillId="0" borderId="21" xfId="98" applyFont="1" applyBorder="1" applyAlignment="1">
      <alignment horizontal="left" vertical="top" wrapText="1"/>
    </xf>
    <xf numFmtId="0" fontId="18" fillId="0" borderId="9" xfId="0" applyFont="1" applyBorder="1" applyAlignment="1">
      <alignment vertical="top"/>
    </xf>
    <xf numFmtId="0" fontId="18" fillId="0" borderId="10" xfId="0" applyFont="1" applyBorder="1" applyAlignment="1">
      <alignment vertical="top"/>
    </xf>
    <xf numFmtId="0" fontId="18" fillId="0" borderId="10" xfId="0" applyFont="1" applyBorder="1" applyAlignment="1">
      <alignment horizontal="right" vertical="top"/>
    </xf>
    <xf numFmtId="0" fontId="19" fillId="16" borderId="10" xfId="0" applyFont="1" applyFill="1" applyBorder="1" applyAlignment="1">
      <alignment horizontal="center" vertical="top"/>
    </xf>
    <xf numFmtId="0" fontId="18" fillId="0" borderId="12" xfId="0" applyFont="1" applyBorder="1" applyAlignment="1">
      <alignment vertical="top"/>
    </xf>
    <xf numFmtId="0" fontId="18" fillId="0" borderId="0" xfId="0" applyFont="1" applyBorder="1" applyAlignment="1">
      <alignment horizontal="right" vertical="top"/>
    </xf>
    <xf numFmtId="0" fontId="19" fillId="16" borderId="0" xfId="0" applyFont="1" applyFill="1" applyBorder="1" applyAlignment="1">
      <alignment horizontal="center" vertical="top"/>
    </xf>
    <xf numFmtId="0" fontId="18" fillId="0" borderId="14" xfId="0" applyFont="1" applyBorder="1" applyAlignment="1">
      <alignment vertical="top"/>
    </xf>
    <xf numFmtId="0" fontId="18" fillId="0" borderId="1" xfId="0" applyFont="1" applyBorder="1" applyAlignment="1">
      <alignment horizontal="right" vertical="top"/>
    </xf>
    <xf numFmtId="0" fontId="19" fillId="16" borderId="1" xfId="0" applyFont="1" applyFill="1" applyBorder="1" applyAlignment="1">
      <alignment horizontal="center" vertical="top"/>
    </xf>
    <xf numFmtId="0" fontId="18" fillId="0" borderId="17" xfId="0" applyFont="1" applyBorder="1" applyAlignment="1">
      <alignment vertical="top" wrapText="1"/>
    </xf>
    <xf numFmtId="37" fontId="16" fillId="0" borderId="10" xfId="0" applyNumberFormat="1" applyFont="1" applyBorder="1" applyAlignment="1">
      <alignment vertical="top"/>
    </xf>
    <xf numFmtId="165" fontId="19" fillId="10" borderId="10" xfId="0" applyNumberFormat="1" applyFont="1" applyFill="1" applyBorder="1" applyAlignment="1">
      <alignment horizontal="center" vertical="top"/>
    </xf>
    <xf numFmtId="0" fontId="26" fillId="0" borderId="12" xfId="98" applyFont="1" applyBorder="1" applyAlignment="1">
      <alignment horizontal="left" vertical="top" wrapText="1"/>
    </xf>
    <xf numFmtId="37" fontId="16" fillId="0" borderId="1" xfId="0" applyNumberFormat="1" applyFont="1" applyBorder="1" applyAlignment="1">
      <alignment vertical="top"/>
    </xf>
    <xf numFmtId="165" fontId="19" fillId="10" borderId="1" xfId="0" applyNumberFormat="1" applyFont="1" applyFill="1" applyBorder="1" applyAlignment="1">
      <alignment horizontal="center" vertical="top"/>
    </xf>
    <xf numFmtId="0" fontId="26" fillId="0" borderId="17" xfId="98" applyFont="1" applyBorder="1" applyAlignment="1">
      <alignment horizontal="left" vertical="top" wrapText="1"/>
    </xf>
    <xf numFmtId="0" fontId="29" fillId="0" borderId="1" xfId="0" applyFont="1" applyBorder="1" applyAlignment="1">
      <alignment vertical="top"/>
    </xf>
    <xf numFmtId="37" fontId="18" fillId="0" borderId="0" xfId="0" applyNumberFormat="1" applyFont="1" applyAlignment="1">
      <alignment horizontal="center" vertical="center"/>
    </xf>
    <xf numFmtId="49" fontId="18" fillId="0" borderId="0" xfId="0" applyNumberFormat="1" applyFont="1" applyAlignment="1">
      <alignment horizontal="center"/>
    </xf>
    <xf numFmtId="0" fontId="21" fillId="0" borderId="0" xfId="0" applyFont="1" applyFill="1" applyBorder="1" applyAlignment="1">
      <alignment horizontal="left" vertical="top"/>
    </xf>
    <xf numFmtId="37" fontId="18" fillId="0" borderId="0" xfId="0" applyNumberFormat="1" applyFont="1" applyFill="1"/>
    <xf numFmtId="37" fontId="18" fillId="0" borderId="0" xfId="0" applyNumberFormat="1" applyFont="1" applyFill="1" applyAlignment="1">
      <alignment horizontal="center" vertical="center"/>
    </xf>
    <xf numFmtId="0" fontId="18" fillId="0" borderId="0" xfId="0" applyFont="1" applyAlignment="1">
      <alignment horizontal="left"/>
    </xf>
    <xf numFmtId="0" fontId="18" fillId="0" borderId="0" xfId="0" applyFont="1" applyFill="1" applyBorder="1"/>
    <xf numFmtId="0" fontId="18" fillId="0" borderId="0" xfId="0" applyFont="1" applyBorder="1" applyAlignment="1">
      <alignment horizontal="center" vertical="top" wrapText="1"/>
    </xf>
    <xf numFmtId="0" fontId="19" fillId="0" borderId="2" xfId="0" applyFont="1" applyBorder="1" applyAlignment="1">
      <alignment horizontal="center" vertical="top" wrapText="1"/>
    </xf>
    <xf numFmtId="164" fontId="18" fillId="0" borderId="0" xfId="2" applyNumberFormat="1" applyFont="1" applyBorder="1" applyAlignment="1">
      <alignment horizontal="center" vertical="top" wrapText="1"/>
    </xf>
    <xf numFmtId="164" fontId="18" fillId="0" borderId="0" xfId="2" applyNumberFormat="1" applyFont="1" applyBorder="1" applyAlignment="1">
      <alignment horizontal="center" vertical="center" wrapText="1"/>
    </xf>
    <xf numFmtId="164" fontId="18" fillId="0" borderId="0" xfId="2" applyNumberFormat="1" applyFont="1" applyBorder="1" applyAlignment="1">
      <alignment horizontal="center" vertical="top"/>
    </xf>
    <xf numFmtId="164" fontId="18" fillId="0" borderId="0" xfId="2" applyNumberFormat="1" applyFont="1" applyFill="1" applyBorder="1" applyAlignment="1">
      <alignment horizontal="center" vertical="top" wrapText="1"/>
    </xf>
    <xf numFmtId="44" fontId="18" fillId="0" borderId="0" xfId="2" applyFont="1" applyFill="1" applyBorder="1" applyAlignment="1">
      <alignment horizontal="center" vertical="top" wrapText="1"/>
    </xf>
    <xf numFmtId="0" fontId="18" fillId="3" borderId="0" xfId="0" applyFont="1" applyFill="1" applyBorder="1" applyAlignment="1">
      <alignment horizontal="center" vertical="top" wrapText="1"/>
    </xf>
    <xf numFmtId="0" fontId="19" fillId="3" borderId="0" xfId="0" applyFont="1" applyFill="1" applyBorder="1" applyAlignment="1">
      <alignment horizontal="center" vertical="top" wrapText="1"/>
    </xf>
    <xf numFmtId="164" fontId="18" fillId="3" borderId="0" xfId="2" applyNumberFormat="1" applyFont="1" applyFill="1" applyBorder="1" applyAlignment="1">
      <alignment horizontal="center" vertical="top" wrapText="1"/>
    </xf>
    <xf numFmtId="164" fontId="18" fillId="3" borderId="0" xfId="2" applyNumberFormat="1" applyFont="1" applyFill="1" applyBorder="1" applyAlignment="1">
      <alignment horizontal="center" vertical="center" wrapText="1"/>
    </xf>
    <xf numFmtId="164" fontId="18" fillId="3" borderId="0" xfId="2" applyNumberFormat="1" applyFont="1" applyFill="1" applyBorder="1" applyAlignment="1">
      <alignment horizontal="center" vertical="top"/>
    </xf>
    <xf numFmtId="44" fontId="18" fillId="3" borderId="0" xfId="2" applyFont="1" applyFill="1" applyBorder="1" applyAlignment="1">
      <alignment horizontal="center"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164" fontId="18" fillId="0" borderId="0" xfId="2" applyNumberFormat="1" applyFont="1" applyFill="1" applyBorder="1" applyAlignment="1">
      <alignment horizontal="center" vertical="center" wrapText="1"/>
    </xf>
    <xf numFmtId="164" fontId="18" fillId="0" borderId="0" xfId="2" applyNumberFormat="1" applyFont="1" applyFill="1" applyBorder="1" applyAlignment="1">
      <alignment horizontal="center" vertical="top"/>
    </xf>
    <xf numFmtId="0" fontId="19" fillId="0" borderId="0" xfId="0" applyFont="1" applyAlignment="1">
      <alignment horizontal="center" wrapText="1"/>
    </xf>
    <xf numFmtId="0" fontId="19" fillId="0" borderId="0" xfId="0" applyFont="1" applyBorder="1" applyAlignment="1">
      <alignment horizontal="center" wrapText="1"/>
    </xf>
    <xf numFmtId="0" fontId="19" fillId="0" borderId="0" xfId="0" applyFont="1" applyAlignment="1">
      <alignment wrapText="1"/>
    </xf>
    <xf numFmtId="0" fontId="19" fillId="0" borderId="0" xfId="0" applyFont="1" applyFill="1" applyBorder="1" applyAlignment="1">
      <alignment horizontal="center" wrapText="1"/>
    </xf>
    <xf numFmtId="164" fontId="19" fillId="0" borderId="0" xfId="2" applyNumberFormat="1" applyFont="1" applyFill="1" applyBorder="1" applyAlignment="1">
      <alignment horizontal="center" wrapText="1"/>
    </xf>
    <xf numFmtId="37" fontId="19" fillId="0" borderId="0" xfId="0" applyNumberFormat="1" applyFont="1" applyBorder="1" applyAlignment="1">
      <alignment horizontal="center" wrapText="1"/>
    </xf>
    <xf numFmtId="165" fontId="19" fillId="0" borderId="0" xfId="0" applyNumberFormat="1" applyFont="1" applyBorder="1" applyAlignment="1">
      <alignment horizontal="center" wrapText="1"/>
    </xf>
    <xf numFmtId="49" fontId="19" fillId="0" borderId="0" xfId="0" applyNumberFormat="1" applyFont="1" applyBorder="1" applyAlignment="1">
      <alignment horizontal="center" wrapText="1"/>
    </xf>
    <xf numFmtId="0" fontId="22" fillId="0" borderId="0" xfId="0" applyFont="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center"/>
    </xf>
    <xf numFmtId="164" fontId="18" fillId="0" borderId="0" xfId="2" applyNumberFormat="1" applyFont="1" applyFill="1" applyBorder="1" applyAlignment="1">
      <alignment horizontal="center"/>
    </xf>
    <xf numFmtId="164" fontId="18" fillId="0" borderId="0" xfId="2" applyNumberFormat="1" applyFont="1" applyFill="1" applyBorder="1" applyAlignment="1">
      <alignment horizontal="center" vertical="center"/>
    </xf>
    <xf numFmtId="37" fontId="18" fillId="0" borderId="0" xfId="0" applyNumberFormat="1" applyFont="1" applyBorder="1" applyAlignment="1">
      <alignment horizontal="center"/>
    </xf>
    <xf numFmtId="165" fontId="18" fillId="0" borderId="0" xfId="0" applyNumberFormat="1" applyFont="1" applyBorder="1" applyAlignment="1">
      <alignment horizontal="center"/>
    </xf>
    <xf numFmtId="49" fontId="18" fillId="0" borderId="0" xfId="0" applyNumberFormat="1" applyFont="1" applyBorder="1" applyAlignment="1">
      <alignment horizontal="center"/>
    </xf>
    <xf numFmtId="0" fontId="18" fillId="2" borderId="0" xfId="0" applyFont="1" applyFill="1"/>
    <xf numFmtId="0" fontId="19" fillId="2" borderId="0" xfId="0" applyFont="1" applyFill="1" applyAlignment="1">
      <alignment horizontal="center"/>
    </xf>
    <xf numFmtId="0" fontId="19" fillId="2" borderId="0" xfId="0" applyFont="1" applyFill="1" applyBorder="1" applyAlignment="1">
      <alignment horizontal="left" vertical="top"/>
    </xf>
    <xf numFmtId="37" fontId="18" fillId="2" borderId="0" xfId="0" applyNumberFormat="1" applyFont="1" applyFill="1"/>
    <xf numFmtId="37" fontId="18" fillId="2" borderId="0" xfId="0" applyNumberFormat="1" applyFont="1" applyFill="1" applyAlignment="1">
      <alignment horizontal="center" vertical="center"/>
    </xf>
    <xf numFmtId="165" fontId="18" fillId="2" borderId="0" xfId="0" applyNumberFormat="1" applyFont="1" applyFill="1" applyAlignment="1">
      <alignment horizontal="center"/>
    </xf>
    <xf numFmtId="49" fontId="18" fillId="2" borderId="0" xfId="0" applyNumberFormat="1" applyFont="1" applyFill="1" applyAlignment="1">
      <alignment horizontal="center"/>
    </xf>
    <xf numFmtId="0" fontId="18" fillId="2" borderId="0" xfId="0" applyFont="1" applyFill="1" applyAlignment="1">
      <alignment horizontal="left"/>
    </xf>
    <xf numFmtId="0" fontId="18" fillId="0" borderId="6" xfId="0" applyFont="1" applyFill="1" applyBorder="1" applyAlignment="1">
      <alignment horizontal="center" vertical="top"/>
    </xf>
    <xf numFmtId="0" fontId="18" fillId="0" borderId="5" xfId="0" applyFont="1" applyFill="1" applyBorder="1" applyAlignment="1">
      <alignment horizontal="center" vertical="top"/>
    </xf>
    <xf numFmtId="49" fontId="18" fillId="0" borderId="3" xfId="0" applyNumberFormat="1" applyFont="1" applyFill="1" applyBorder="1" applyAlignment="1">
      <alignment horizontal="center" vertical="top"/>
    </xf>
    <xf numFmtId="0" fontId="18" fillId="0" borderId="14" xfId="0" applyFont="1" applyBorder="1" applyAlignment="1">
      <alignment vertical="top" wrapText="1"/>
    </xf>
    <xf numFmtId="0" fontId="19" fillId="17" borderId="0" xfId="0" applyFont="1" applyFill="1" applyBorder="1" applyAlignment="1">
      <alignment horizontal="center" vertical="top"/>
    </xf>
    <xf numFmtId="0" fontId="18" fillId="5" borderId="0" xfId="0" applyFont="1" applyFill="1" applyBorder="1" applyAlignment="1">
      <alignment horizontal="left" vertical="top"/>
    </xf>
    <xf numFmtId="0" fontId="18" fillId="5" borderId="0" xfId="0" applyFont="1" applyFill="1" applyBorder="1" applyAlignment="1">
      <alignment horizontal="left" vertical="top" wrapText="1"/>
    </xf>
    <xf numFmtId="49" fontId="18" fillId="0" borderId="10" xfId="134" applyNumberFormat="1" applyFont="1" applyFill="1" applyBorder="1" applyAlignment="1" applyProtection="1">
      <alignment horizontal="center" vertical="top" wrapText="1"/>
      <protection locked="0"/>
    </xf>
    <xf numFmtId="49" fontId="18" fillId="0" borderId="0" xfId="134" applyNumberFormat="1" applyFont="1" applyFill="1" applyBorder="1" applyAlignment="1" applyProtection="1">
      <alignment horizontal="center" vertical="top" wrapText="1"/>
      <protection locked="0"/>
    </xf>
    <xf numFmtId="49" fontId="18" fillId="0" borderId="10" xfId="134" applyNumberFormat="1" applyFont="1" applyFill="1" applyBorder="1" applyAlignment="1" applyProtection="1">
      <alignment horizontal="left" vertical="top"/>
      <protection locked="0"/>
    </xf>
    <xf numFmtId="0" fontId="18" fillId="0" borderId="0" xfId="0" applyFont="1" applyBorder="1" applyAlignment="1">
      <alignment horizontal="left" vertical="top"/>
    </xf>
    <xf numFmtId="49" fontId="18" fillId="0" borderId="10" xfId="0" applyNumberFormat="1" applyFont="1" applyBorder="1" applyAlignment="1">
      <alignment horizontal="center" vertical="top"/>
    </xf>
    <xf numFmtId="49" fontId="18" fillId="0" borderId="1" xfId="134" applyNumberFormat="1" applyFont="1" applyFill="1" applyBorder="1" applyAlignment="1" applyProtection="1">
      <alignment horizontal="center" vertical="top" wrapText="1"/>
      <protection locked="0"/>
    </xf>
    <xf numFmtId="49" fontId="18" fillId="0" borderId="20" xfId="134" applyNumberFormat="1" applyFont="1" applyFill="1" applyBorder="1" applyAlignment="1" applyProtection="1">
      <alignment horizontal="center" vertical="top" wrapText="1"/>
      <protection locked="0"/>
    </xf>
    <xf numFmtId="0" fontId="18" fillId="0" borderId="5" xfId="0" applyFont="1" applyFill="1" applyBorder="1" applyAlignment="1">
      <alignment vertical="top"/>
    </xf>
    <xf numFmtId="37" fontId="18" fillId="0" borderId="0" xfId="0" applyNumberFormat="1" applyFont="1" applyFill="1" applyBorder="1" applyAlignment="1">
      <alignment horizontal="center" vertical="top"/>
    </xf>
    <xf numFmtId="165" fontId="23" fillId="18" borderId="22" xfId="0" applyNumberFormat="1" applyFont="1" applyFill="1" applyBorder="1" applyAlignment="1">
      <alignment horizontal="center" vertical="top"/>
    </xf>
    <xf numFmtId="0" fontId="23" fillId="18" borderId="22" xfId="0" applyFont="1" applyFill="1" applyBorder="1" applyAlignment="1">
      <alignment horizontal="center" vertical="top"/>
    </xf>
    <xf numFmtId="37" fontId="18" fillId="0" borderId="6" xfId="0" applyNumberFormat="1" applyFont="1" applyFill="1" applyBorder="1" applyAlignment="1">
      <alignment horizontal="center" vertical="top"/>
    </xf>
    <xf numFmtId="0" fontId="18" fillId="5" borderId="22" xfId="98" applyFont="1" applyFill="1" applyBorder="1" applyAlignment="1">
      <alignment horizontal="left" vertical="top" wrapText="1"/>
    </xf>
    <xf numFmtId="0" fontId="18" fillId="0" borderId="22" xfId="98" applyFont="1" applyFill="1" applyBorder="1" applyAlignment="1">
      <alignment horizontal="left" vertical="top" wrapText="1"/>
    </xf>
    <xf numFmtId="0" fontId="21" fillId="5" borderId="22" xfId="0" applyFont="1" applyFill="1" applyBorder="1" applyAlignment="1">
      <alignment horizontal="left" vertical="top" wrapText="1"/>
    </xf>
    <xf numFmtId="0" fontId="21" fillId="0" borderId="22" xfId="0" applyFont="1" applyFill="1" applyBorder="1" applyAlignment="1">
      <alignment horizontal="left" vertical="top" wrapText="1"/>
    </xf>
    <xf numFmtId="0" fontId="18" fillId="0" borderId="22" xfId="0" applyFont="1" applyFill="1" applyBorder="1" applyAlignment="1">
      <alignment vertical="top" wrapText="1"/>
    </xf>
    <xf numFmtId="0" fontId="18" fillId="5" borderId="22" xfId="0" applyFont="1" applyFill="1" applyBorder="1" applyAlignment="1">
      <alignment vertical="top" wrapText="1"/>
    </xf>
    <xf numFmtId="37" fontId="18" fillId="5" borderId="8" xfId="0" applyNumberFormat="1" applyFont="1" applyFill="1" applyBorder="1" applyAlignment="1">
      <alignment vertical="top"/>
    </xf>
    <xf numFmtId="49" fontId="18" fillId="5" borderId="7" xfId="0" applyNumberFormat="1" applyFont="1" applyFill="1" applyBorder="1" applyAlignment="1">
      <alignment vertical="top" wrapText="1"/>
    </xf>
    <xf numFmtId="0" fontId="18" fillId="5" borderId="19" xfId="0" applyFont="1" applyFill="1" applyBorder="1" applyAlignment="1">
      <alignment horizontal="left" vertical="top"/>
    </xf>
    <xf numFmtId="0" fontId="18" fillId="5" borderId="20" xfId="0" applyFont="1" applyFill="1" applyBorder="1" applyAlignment="1">
      <alignment horizontal="left" vertical="top" wrapText="1"/>
    </xf>
    <xf numFmtId="0" fontId="18" fillId="5" borderId="20" xfId="0" applyFont="1" applyFill="1" applyBorder="1" applyAlignment="1">
      <alignment horizontal="left" vertical="top"/>
    </xf>
    <xf numFmtId="37" fontId="18" fillId="5" borderId="20" xfId="0" applyNumberFormat="1" applyFont="1" applyFill="1" applyBorder="1" applyAlignment="1">
      <alignment vertical="top"/>
    </xf>
    <xf numFmtId="49" fontId="18" fillId="5" borderId="21" xfId="0" applyNumberFormat="1" applyFont="1" applyFill="1" applyBorder="1" applyAlignment="1">
      <alignment vertical="top" wrapText="1"/>
    </xf>
    <xf numFmtId="0" fontId="18" fillId="0" borderId="19" xfId="0" applyFont="1" applyFill="1" applyBorder="1" applyAlignment="1">
      <alignment horizontal="left" vertical="top"/>
    </xf>
    <xf numFmtId="0" fontId="18" fillId="0" borderId="20" xfId="0" applyFont="1" applyFill="1" applyBorder="1" applyAlignment="1">
      <alignment horizontal="left" vertical="top" wrapText="1"/>
    </xf>
    <xf numFmtId="0" fontId="18" fillId="0" borderId="20" xfId="0" applyFont="1" applyFill="1" applyBorder="1" applyAlignment="1">
      <alignment horizontal="left" vertical="top"/>
    </xf>
    <xf numFmtId="37" fontId="18" fillId="0" borderId="20" xfId="0" applyNumberFormat="1" applyFont="1" applyFill="1" applyBorder="1" applyAlignment="1">
      <alignment vertical="top"/>
    </xf>
    <xf numFmtId="49" fontId="18" fillId="0" borderId="21" xfId="0" applyNumberFormat="1" applyFont="1" applyFill="1" applyBorder="1" applyAlignment="1">
      <alignment vertical="top" wrapText="1"/>
    </xf>
    <xf numFmtId="0" fontId="18" fillId="0" borderId="19" xfId="0" applyFont="1" applyFill="1" applyBorder="1" applyAlignment="1">
      <alignment vertical="top"/>
    </xf>
    <xf numFmtId="0" fontId="18" fillId="5" borderId="19" xfId="0" applyFont="1" applyFill="1" applyBorder="1" applyAlignment="1">
      <alignment vertical="top"/>
    </xf>
    <xf numFmtId="49" fontId="18" fillId="5" borderId="20" xfId="0" applyNumberFormat="1" applyFont="1" applyFill="1" applyBorder="1" applyAlignment="1">
      <alignment horizontal="center" vertical="top"/>
    </xf>
    <xf numFmtId="49" fontId="18" fillId="0" borderId="20" xfId="0" applyNumberFormat="1" applyFont="1" applyFill="1" applyBorder="1" applyAlignment="1">
      <alignment vertical="top" wrapText="1"/>
    </xf>
    <xf numFmtId="37" fontId="18" fillId="4" borderId="20" xfId="0" applyNumberFormat="1" applyFont="1" applyFill="1" applyBorder="1" applyAlignment="1">
      <alignment vertical="top"/>
    </xf>
    <xf numFmtId="49" fontId="18" fillId="5" borderId="20" xfId="0" applyNumberFormat="1" applyFont="1" applyFill="1" applyBorder="1" applyAlignment="1">
      <alignment vertical="top" wrapText="1"/>
    </xf>
    <xf numFmtId="0" fontId="18" fillId="5" borderId="20" xfId="0" applyFont="1" applyFill="1" applyBorder="1" applyAlignment="1">
      <alignment horizontal="center" vertical="top"/>
    </xf>
    <xf numFmtId="37" fontId="18" fillId="0" borderId="26" xfId="0" applyNumberFormat="1" applyFont="1" applyFill="1" applyBorder="1" applyAlignment="1">
      <alignment vertical="top"/>
    </xf>
    <xf numFmtId="37" fontId="18" fillId="5" borderId="26" xfId="0" applyNumberFormat="1" applyFont="1" applyFill="1" applyBorder="1" applyAlignment="1">
      <alignment vertical="top"/>
    </xf>
    <xf numFmtId="0" fontId="18" fillId="0" borderId="24" xfId="98" applyFont="1" applyFill="1" applyBorder="1" applyAlignment="1">
      <alignment horizontal="left" vertical="top" wrapText="1"/>
    </xf>
    <xf numFmtId="49" fontId="18" fillId="0" borderId="20" xfId="0" applyNumberFormat="1" applyFont="1" applyFill="1" applyBorder="1" applyAlignment="1">
      <alignment vertical="top"/>
    </xf>
    <xf numFmtId="49" fontId="18" fillId="5" borderId="20" xfId="0" applyNumberFormat="1" applyFont="1" applyFill="1" applyBorder="1" applyAlignment="1">
      <alignment vertical="top"/>
    </xf>
    <xf numFmtId="37" fontId="18" fillId="14" borderId="20" xfId="0" applyNumberFormat="1" applyFont="1" applyFill="1" applyBorder="1" applyAlignment="1">
      <alignment vertical="top"/>
    </xf>
    <xf numFmtId="0" fontId="18" fillId="5" borderId="24" xfId="0" applyFont="1" applyFill="1" applyBorder="1" applyAlignment="1">
      <alignment vertical="top" wrapText="1"/>
    </xf>
    <xf numFmtId="37" fontId="18" fillId="15" borderId="20" xfId="0" applyNumberFormat="1" applyFont="1" applyFill="1" applyBorder="1" applyAlignment="1">
      <alignment vertical="top"/>
    </xf>
    <xf numFmtId="165" fontId="23" fillId="18" borderId="23" xfId="0" applyNumberFormat="1" applyFont="1" applyFill="1" applyBorder="1" applyAlignment="1">
      <alignment horizontal="center" vertical="top"/>
    </xf>
    <xf numFmtId="0" fontId="19" fillId="19" borderId="28" xfId="0" applyFont="1" applyFill="1" applyBorder="1" applyAlignment="1">
      <alignment horizontal="center" wrapText="1"/>
    </xf>
    <xf numFmtId="37" fontId="19" fillId="19" borderId="28" xfId="0" applyNumberFormat="1" applyFont="1" applyFill="1" applyBorder="1" applyAlignment="1">
      <alignment horizontal="center" wrapText="1"/>
    </xf>
    <xf numFmtId="37" fontId="19" fillId="4" borderId="28" xfId="0" applyNumberFormat="1" applyFont="1" applyFill="1" applyBorder="1" applyAlignment="1">
      <alignment horizontal="center" wrapText="1"/>
    </xf>
    <xf numFmtId="0" fontId="19" fillId="19" borderId="28" xfId="0" applyFont="1" applyFill="1" applyBorder="1" applyAlignment="1">
      <alignment wrapText="1"/>
    </xf>
    <xf numFmtId="0" fontId="19" fillId="19" borderId="29" xfId="0" applyFont="1" applyFill="1" applyBorder="1" applyAlignment="1">
      <alignment horizontal="center" wrapText="1"/>
    </xf>
    <xf numFmtId="0" fontId="18" fillId="5" borderId="24" xfId="98" applyFont="1" applyFill="1" applyBorder="1" applyAlignment="1">
      <alignment horizontal="left" vertical="top" wrapText="1"/>
    </xf>
    <xf numFmtId="0" fontId="21" fillId="5" borderId="24" xfId="0" applyFont="1" applyFill="1" applyBorder="1" applyAlignment="1">
      <alignment horizontal="left" vertical="top" wrapText="1"/>
    </xf>
    <xf numFmtId="165" fontId="23" fillId="18" borderId="22" xfId="0" applyNumberFormat="1" applyFont="1" applyFill="1" applyBorder="1" applyAlignment="1">
      <alignment horizontal="center" vertical="top" textRotation="90"/>
    </xf>
    <xf numFmtId="165" fontId="33" fillId="19" borderId="28" xfId="0" applyNumberFormat="1" applyFont="1" applyFill="1" applyBorder="1" applyAlignment="1">
      <alignment horizontal="center" textRotation="90" wrapText="1"/>
    </xf>
    <xf numFmtId="0" fontId="18" fillId="5" borderId="13" xfId="0" applyFont="1" applyFill="1" applyBorder="1" applyAlignment="1">
      <alignment vertical="top"/>
    </xf>
    <xf numFmtId="49" fontId="18" fillId="0" borderId="20" xfId="0" applyNumberFormat="1" applyFont="1" applyFill="1" applyBorder="1" applyAlignment="1">
      <alignment horizontal="center" vertical="center"/>
    </xf>
    <xf numFmtId="0" fontId="18" fillId="0" borderId="20" xfId="0" applyFont="1" applyFill="1" applyBorder="1" applyAlignment="1">
      <alignment horizontal="center" vertical="top"/>
    </xf>
    <xf numFmtId="0" fontId="18" fillId="0" borderId="25" xfId="0" applyFont="1" applyFill="1" applyBorder="1" applyAlignment="1">
      <alignment horizontal="left" vertical="top"/>
    </xf>
    <xf numFmtId="0" fontId="18" fillId="0" borderId="26" xfId="0" applyFont="1" applyFill="1" applyBorder="1" applyAlignment="1">
      <alignment horizontal="left" vertical="top" wrapText="1"/>
    </xf>
    <xf numFmtId="0" fontId="18" fillId="0" borderId="26" xfId="0" applyFont="1" applyFill="1" applyBorder="1" applyAlignment="1">
      <alignment horizontal="left" vertical="top"/>
    </xf>
    <xf numFmtId="37" fontId="18" fillId="0" borderId="26" xfId="0" applyNumberFormat="1" applyFont="1" applyFill="1" applyBorder="1" applyAlignment="1">
      <alignment horizontal="right" vertical="top"/>
    </xf>
    <xf numFmtId="49" fontId="18" fillId="0" borderId="26" xfId="0" applyNumberFormat="1" applyFont="1" applyFill="1" applyBorder="1" applyAlignment="1">
      <alignment horizontal="left" vertical="center" wrapText="1"/>
    </xf>
    <xf numFmtId="49" fontId="18" fillId="0" borderId="27" xfId="0" applyNumberFormat="1" applyFont="1" applyFill="1" applyBorder="1" applyAlignment="1">
      <alignment vertical="top" wrapText="1"/>
    </xf>
    <xf numFmtId="0" fontId="31" fillId="0" borderId="22" xfId="0" applyFont="1" applyFill="1" applyBorder="1" applyAlignment="1">
      <alignment vertical="top" wrapText="1"/>
    </xf>
    <xf numFmtId="49" fontId="18" fillId="0" borderId="21" xfId="0" applyNumberFormat="1" applyFont="1" applyFill="1" applyBorder="1" applyAlignment="1">
      <alignment horizontal="center" vertical="top"/>
    </xf>
    <xf numFmtId="49" fontId="18" fillId="0" borderId="20" xfId="0" applyNumberFormat="1" applyFont="1" applyFill="1" applyBorder="1" applyAlignment="1">
      <alignment horizontal="left" vertical="top" wrapText="1"/>
    </xf>
    <xf numFmtId="0" fontId="20" fillId="0" borderId="22" xfId="0" applyFont="1" applyFill="1" applyBorder="1" applyAlignment="1">
      <alignment vertical="top" wrapText="1"/>
    </xf>
    <xf numFmtId="49" fontId="18" fillId="5" borderId="20" xfId="0" applyNumberFormat="1" applyFont="1" applyFill="1" applyBorder="1" applyAlignment="1">
      <alignment horizontal="center" vertical="top" wrapText="1"/>
    </xf>
    <xf numFmtId="37" fontId="18" fillId="5" borderId="0" xfId="0" applyNumberFormat="1" applyFont="1" applyFill="1" applyBorder="1" applyAlignment="1">
      <alignment vertical="center"/>
    </xf>
    <xf numFmtId="49" fontId="18" fillId="5" borderId="0" xfId="0" applyNumberFormat="1" applyFont="1" applyFill="1" applyBorder="1" applyAlignment="1">
      <alignment vertical="top"/>
    </xf>
    <xf numFmtId="0" fontId="20" fillId="5" borderId="24" xfId="0" applyFont="1" applyFill="1" applyBorder="1" applyAlignment="1">
      <alignment horizontal="justify" vertical="top"/>
    </xf>
    <xf numFmtId="37" fontId="18" fillId="5" borderId="0" xfId="0" applyNumberFormat="1" applyFont="1" applyFill="1" applyBorder="1" applyAlignment="1">
      <alignment horizontal="center" vertical="top" wrapText="1"/>
    </xf>
    <xf numFmtId="0" fontId="20" fillId="0" borderId="22" xfId="0" applyFont="1" applyFill="1" applyBorder="1" applyAlignment="1">
      <alignment horizontal="left" vertical="top" wrapText="1"/>
    </xf>
    <xf numFmtId="0" fontId="18" fillId="5" borderId="0" xfId="134" applyFont="1" applyFill="1" applyBorder="1" applyAlignment="1">
      <alignment horizontal="left" vertical="top"/>
    </xf>
    <xf numFmtId="37" fontId="18" fillId="5" borderId="0" xfId="0" applyNumberFormat="1" applyFont="1" applyFill="1" applyBorder="1" applyAlignment="1">
      <alignment horizontal="right" vertical="top"/>
    </xf>
    <xf numFmtId="0" fontId="18" fillId="5" borderId="4" xfId="0" applyFont="1" applyFill="1" applyBorder="1" applyAlignment="1">
      <alignment vertical="top"/>
    </xf>
    <xf numFmtId="49" fontId="18" fillId="5" borderId="24" xfId="0" applyNumberFormat="1" applyFont="1" applyFill="1" applyBorder="1" applyAlignment="1">
      <alignment horizontal="left" vertical="top" wrapText="1"/>
    </xf>
    <xf numFmtId="49" fontId="18" fillId="5" borderId="0" xfId="0" applyNumberFormat="1" applyFont="1" applyFill="1" applyBorder="1" applyAlignment="1">
      <alignment horizontal="center" vertical="center"/>
    </xf>
    <xf numFmtId="0" fontId="18" fillId="5" borderId="8" xfId="134" applyFont="1" applyFill="1" applyBorder="1" applyAlignment="1">
      <alignment horizontal="left" vertical="top"/>
    </xf>
    <xf numFmtId="0" fontId="18" fillId="5" borderId="4" xfId="0" applyFont="1" applyFill="1" applyBorder="1" applyAlignment="1">
      <alignment horizontal="left" vertical="top" wrapText="1"/>
    </xf>
    <xf numFmtId="0" fontId="18" fillId="5" borderId="4" xfId="0" applyFont="1" applyFill="1" applyBorder="1" applyAlignment="1">
      <alignment horizontal="left" vertical="top"/>
    </xf>
    <xf numFmtId="37" fontId="18" fillId="5" borderId="4" xfId="0" applyNumberFormat="1" applyFont="1" applyFill="1" applyBorder="1" applyAlignment="1">
      <alignment horizontal="right" vertical="top"/>
    </xf>
    <xf numFmtId="37" fontId="18" fillId="5" borderId="4" xfId="0" applyNumberFormat="1" applyFont="1" applyFill="1" applyBorder="1" applyAlignment="1">
      <alignment vertical="center"/>
    </xf>
    <xf numFmtId="0" fontId="18" fillId="0" borderId="19" xfId="134" applyFont="1" applyFill="1" applyBorder="1" applyAlignment="1">
      <alignment horizontal="left" vertical="top"/>
    </xf>
    <xf numFmtId="0" fontId="18" fillId="0" borderId="26" xfId="0" applyFont="1" applyFill="1" applyBorder="1" applyAlignment="1">
      <alignment vertical="top"/>
    </xf>
    <xf numFmtId="37" fontId="18" fillId="0" borderId="20" xfId="0" applyNumberFormat="1" applyFont="1" applyFill="1" applyBorder="1" applyAlignment="1">
      <alignment horizontal="center" vertical="top" wrapText="1"/>
    </xf>
    <xf numFmtId="49" fontId="18" fillId="0" borderId="22" xfId="0" applyNumberFormat="1" applyFont="1" applyFill="1" applyBorder="1" applyAlignment="1">
      <alignment horizontal="left" vertical="top" wrapText="1"/>
    </xf>
    <xf numFmtId="37" fontId="18" fillId="0" borderId="26" xfId="0" applyNumberFormat="1" applyFont="1" applyFill="1" applyBorder="1" applyAlignment="1">
      <alignment vertical="center"/>
    </xf>
    <xf numFmtId="0" fontId="18" fillId="0" borderId="25" xfId="0" applyFont="1" applyFill="1" applyBorder="1" applyAlignment="1">
      <alignment vertical="top"/>
    </xf>
    <xf numFmtId="49" fontId="18" fillId="0" borderId="26" xfId="0" applyNumberFormat="1" applyFont="1" applyFill="1" applyBorder="1" applyAlignment="1">
      <alignment horizontal="center" vertical="top"/>
    </xf>
    <xf numFmtId="49" fontId="18" fillId="0" borderId="27" xfId="0" applyNumberFormat="1" applyFont="1" applyFill="1" applyBorder="1" applyAlignment="1">
      <alignment vertical="top"/>
    </xf>
    <xf numFmtId="0" fontId="20" fillId="0" borderId="22" xfId="0" applyFont="1" applyFill="1" applyBorder="1" applyAlignment="1">
      <alignment horizontal="justify" vertical="top"/>
    </xf>
    <xf numFmtId="37" fontId="18" fillId="0" borderId="20" xfId="0" applyNumberFormat="1" applyFont="1" applyFill="1" applyBorder="1" applyAlignment="1">
      <alignment vertical="center"/>
    </xf>
    <xf numFmtId="165" fontId="19" fillId="19" borderId="30" xfId="0" applyNumberFormat="1" applyFont="1" applyFill="1" applyBorder="1" applyAlignment="1">
      <alignment horizontal="center" wrapText="1"/>
    </xf>
    <xf numFmtId="165" fontId="19" fillId="13" borderId="22" xfId="0" applyNumberFormat="1" applyFont="1" applyFill="1" applyBorder="1" applyAlignment="1">
      <alignment horizontal="center" vertical="top"/>
    </xf>
    <xf numFmtId="0" fontId="19" fillId="10" borderId="22" xfId="0" applyFont="1" applyFill="1" applyBorder="1" applyAlignment="1">
      <alignment horizontal="center" vertical="top"/>
    </xf>
    <xf numFmtId="165" fontId="19" fillId="10" borderId="22" xfId="0" applyNumberFormat="1" applyFont="1" applyFill="1" applyBorder="1" applyAlignment="1">
      <alignment horizontal="center" vertical="top"/>
    </xf>
    <xf numFmtId="165" fontId="19" fillId="16" borderId="22" xfId="0" applyNumberFormat="1" applyFont="1" applyFill="1" applyBorder="1" applyAlignment="1">
      <alignment horizontal="center" vertical="top"/>
    </xf>
    <xf numFmtId="165" fontId="19" fillId="6" borderId="22" xfId="0" applyNumberFormat="1" applyFont="1" applyFill="1" applyBorder="1" applyAlignment="1">
      <alignment horizontal="center" vertical="top"/>
    </xf>
    <xf numFmtId="165" fontId="19" fillId="17" borderId="22" xfId="0" applyNumberFormat="1" applyFont="1" applyFill="1" applyBorder="1" applyAlignment="1">
      <alignment horizontal="center" vertical="top"/>
    </xf>
    <xf numFmtId="165" fontId="19" fillId="11" borderId="22" xfId="0" applyNumberFormat="1" applyFont="1" applyFill="1" applyBorder="1" applyAlignment="1">
      <alignment horizontal="center" vertical="top"/>
    </xf>
    <xf numFmtId="165" fontId="19" fillId="7" borderId="22" xfId="0" applyNumberFormat="1" applyFont="1" applyFill="1" applyBorder="1" applyAlignment="1">
      <alignment horizontal="center" vertical="top"/>
    </xf>
    <xf numFmtId="165" fontId="19" fillId="8" borderId="22" xfId="0" applyNumberFormat="1" applyFont="1" applyFill="1" applyBorder="1" applyAlignment="1">
      <alignment horizontal="center" vertical="top"/>
    </xf>
    <xf numFmtId="0" fontId="18" fillId="0" borderId="0" xfId="0" applyFont="1" applyFill="1" applyBorder="1" applyAlignment="1">
      <alignment vertical="top"/>
    </xf>
    <xf numFmtId="0" fontId="18" fillId="0" borderId="0" xfId="0" applyFont="1" applyFill="1" applyBorder="1" applyAlignment="1">
      <alignment horizontal="center" vertical="top"/>
    </xf>
    <xf numFmtId="49" fontId="18" fillId="0" borderId="0" xfId="0" applyNumberFormat="1" applyFont="1" applyFill="1" applyBorder="1" applyAlignment="1">
      <alignment horizontal="center" vertical="top"/>
    </xf>
    <xf numFmtId="0" fontId="21" fillId="0" borderId="24" xfId="0" applyFont="1" applyFill="1" applyBorder="1" applyAlignment="1">
      <alignment horizontal="left" vertical="top" wrapText="1"/>
    </xf>
    <xf numFmtId="165" fontId="19" fillId="13" borderId="22" xfId="0" applyNumberFormat="1" applyFont="1" applyFill="1" applyBorder="1" applyAlignment="1">
      <alignment horizontal="center" vertical="top" wrapText="1"/>
    </xf>
    <xf numFmtId="37" fontId="18" fillId="0" borderId="10" xfId="0" applyNumberFormat="1" applyFont="1" applyFill="1" applyBorder="1" applyAlignment="1">
      <alignment vertical="top"/>
    </xf>
    <xf numFmtId="0" fontId="18" fillId="0" borderId="23" xfId="0" applyFont="1" applyFill="1" applyBorder="1" applyAlignment="1">
      <alignment vertical="top" wrapText="1"/>
    </xf>
    <xf numFmtId="0" fontId="18" fillId="5" borderId="8" xfId="0" applyFont="1" applyFill="1" applyBorder="1" applyAlignment="1">
      <alignment vertical="top"/>
    </xf>
    <xf numFmtId="49" fontId="18" fillId="5" borderId="7" xfId="0" applyNumberFormat="1" applyFont="1" applyFill="1" applyBorder="1" applyAlignment="1">
      <alignment horizontal="left" vertical="top" wrapText="1"/>
    </xf>
    <xf numFmtId="0" fontId="18" fillId="5" borderId="23" xfId="98" applyFont="1" applyFill="1" applyBorder="1" applyAlignment="1">
      <alignment horizontal="left" vertical="top" wrapText="1"/>
    </xf>
    <xf numFmtId="49" fontId="18" fillId="5" borderId="20" xfId="0" applyNumberFormat="1" applyFont="1" applyFill="1" applyBorder="1" applyAlignment="1">
      <alignment horizontal="center" vertical="center"/>
    </xf>
    <xf numFmtId="0" fontId="32" fillId="5" borderId="22" xfId="0" applyFont="1" applyFill="1" applyBorder="1" applyAlignment="1">
      <alignment vertical="top" wrapText="1"/>
    </xf>
    <xf numFmtId="0" fontId="18" fillId="0" borderId="13" xfId="0" applyFont="1" applyFill="1" applyBorder="1" applyAlignment="1">
      <alignment vertical="top"/>
    </xf>
    <xf numFmtId="0" fontId="18" fillId="0" borderId="0" xfId="0" applyFont="1" applyFill="1" applyBorder="1" applyAlignment="1">
      <alignment horizontal="left" vertical="top"/>
    </xf>
    <xf numFmtId="49" fontId="18" fillId="0" borderId="0" xfId="0" applyNumberFormat="1" applyFont="1" applyFill="1" applyBorder="1" applyAlignment="1">
      <alignment horizontal="center" vertical="top" wrapText="1"/>
    </xf>
    <xf numFmtId="37" fontId="25" fillId="0" borderId="0" xfId="0" applyNumberFormat="1" applyFont="1" applyAlignment="1">
      <alignment horizontal="center"/>
    </xf>
    <xf numFmtId="37" fontId="19" fillId="0" borderId="0" xfId="0" applyNumberFormat="1" applyFont="1" applyAlignment="1">
      <alignment horizontal="center"/>
    </xf>
    <xf numFmtId="0" fontId="19" fillId="19" borderId="28" xfId="0" applyFont="1" applyFill="1" applyBorder="1" applyAlignment="1">
      <alignment horizontal="center" wrapText="1"/>
    </xf>
    <xf numFmtId="49" fontId="18" fillId="0" borderId="0" xfId="0" applyNumberFormat="1" applyFont="1" applyFill="1" applyBorder="1" applyAlignment="1">
      <alignment vertical="top" wrapText="1"/>
    </xf>
    <xf numFmtId="0" fontId="18" fillId="0" borderId="24" xfId="0" applyFont="1" applyFill="1" applyBorder="1" applyAlignment="1">
      <alignment vertical="top" wrapText="1"/>
    </xf>
    <xf numFmtId="0" fontId="31" fillId="5" borderId="22" xfId="0" applyFont="1" applyFill="1" applyBorder="1" applyAlignment="1">
      <alignment vertical="top" wrapText="1"/>
    </xf>
    <xf numFmtId="49" fontId="18" fillId="5" borderId="21" xfId="0" applyNumberFormat="1" applyFont="1" applyFill="1" applyBorder="1" applyAlignment="1">
      <alignment horizontal="center" vertical="top" wrapText="1"/>
    </xf>
    <xf numFmtId="0" fontId="34" fillId="0" borderId="0" xfId="0" applyFont="1" applyFill="1" applyBorder="1" applyAlignment="1">
      <alignment horizontal="left" vertical="top"/>
    </xf>
    <xf numFmtId="0" fontId="29" fillId="0" borderId="0" xfId="0" applyFont="1"/>
  </cellXfs>
  <cellStyles count="347">
    <cellStyle name="Comma 10" xfId="47" xr:uid="{00000000-0005-0000-0000-000000000000}"/>
    <cellStyle name="Comma 10 2" xfId="99" xr:uid="{00000000-0005-0000-0000-000001000000}"/>
    <cellStyle name="Comma 10 3" xfId="118" xr:uid="{00000000-0005-0000-0000-000002000000}"/>
    <cellStyle name="Comma 10 4" xfId="135" xr:uid="{00000000-0005-0000-0000-000003000000}"/>
    <cellStyle name="Comma 10 5" xfId="153" xr:uid="{00000000-0005-0000-0000-000004000000}"/>
    <cellStyle name="Comma 10 6" xfId="169" xr:uid="{00000000-0005-0000-0000-000005000000}"/>
    <cellStyle name="Comma 10 7" xfId="184" xr:uid="{00000000-0005-0000-0000-000006000000}"/>
    <cellStyle name="Comma 10 8" xfId="194" xr:uid="{00000000-0005-0000-0000-000007000000}"/>
    <cellStyle name="Comma 11" xfId="48" xr:uid="{00000000-0005-0000-0000-000008000000}"/>
    <cellStyle name="Comma 11 2" xfId="100" xr:uid="{00000000-0005-0000-0000-000009000000}"/>
    <cellStyle name="Comma 11 3" xfId="119" xr:uid="{00000000-0005-0000-0000-00000A000000}"/>
    <cellStyle name="Comma 11 4" xfId="136" xr:uid="{00000000-0005-0000-0000-00000B000000}"/>
    <cellStyle name="Comma 11 5" xfId="154" xr:uid="{00000000-0005-0000-0000-00000C000000}"/>
    <cellStyle name="Comma 11 6" xfId="170" xr:uid="{00000000-0005-0000-0000-00000D000000}"/>
    <cellStyle name="Comma 11 7" xfId="185" xr:uid="{00000000-0005-0000-0000-00000E000000}"/>
    <cellStyle name="Comma 11 8" xfId="195" xr:uid="{00000000-0005-0000-0000-00000F000000}"/>
    <cellStyle name="Comma 12" xfId="59" xr:uid="{00000000-0005-0000-0000-000010000000}"/>
    <cellStyle name="Comma 13" xfId="57" xr:uid="{00000000-0005-0000-0000-000011000000}"/>
    <cellStyle name="Comma 14" xfId="56" xr:uid="{00000000-0005-0000-0000-000012000000}"/>
    <cellStyle name="Comma 15" xfId="62" xr:uid="{00000000-0005-0000-0000-000013000000}"/>
    <cellStyle name="Comma 16" xfId="61" xr:uid="{00000000-0005-0000-0000-000014000000}"/>
    <cellStyle name="Comma 17" xfId="60" xr:uid="{00000000-0005-0000-0000-000015000000}"/>
    <cellStyle name="Comma 18" xfId="58" xr:uid="{00000000-0005-0000-0000-000016000000}"/>
    <cellStyle name="Comma 19" xfId="204" xr:uid="{00000000-0005-0000-0000-000017000000}"/>
    <cellStyle name="Comma 2" xfId="49" xr:uid="{00000000-0005-0000-0000-000018000000}"/>
    <cellStyle name="Comma 2 2" xfId="101" xr:uid="{00000000-0005-0000-0000-000019000000}"/>
    <cellStyle name="Comma 2 3" xfId="120" xr:uid="{00000000-0005-0000-0000-00001A000000}"/>
    <cellStyle name="Comma 2 4" xfId="137" xr:uid="{00000000-0005-0000-0000-00001B000000}"/>
    <cellStyle name="Comma 2 5" xfId="155" xr:uid="{00000000-0005-0000-0000-00001C000000}"/>
    <cellStyle name="Comma 2 6" xfId="171" xr:uid="{00000000-0005-0000-0000-00001D000000}"/>
    <cellStyle name="Comma 2 7" xfId="186" xr:uid="{00000000-0005-0000-0000-00001E000000}"/>
    <cellStyle name="Comma 2 8" xfId="196" xr:uid="{00000000-0005-0000-0000-00001F000000}"/>
    <cellStyle name="Comma 20" xfId="214" xr:uid="{00000000-0005-0000-0000-000020000000}"/>
    <cellStyle name="Comma 21" xfId="7" xr:uid="{00000000-0005-0000-0000-000021000000}"/>
    <cellStyle name="Comma 3" xfId="10" xr:uid="{00000000-0005-0000-0000-000022000000}"/>
    <cellStyle name="Comma 3 10" xfId="133" xr:uid="{00000000-0005-0000-0000-000023000000}"/>
    <cellStyle name="Comma 3 11" xfId="108" xr:uid="{00000000-0005-0000-0000-000024000000}"/>
    <cellStyle name="Comma 3 12" xfId="64" xr:uid="{00000000-0005-0000-0000-000025000000}"/>
    <cellStyle name="Comma 3 13" xfId="144" xr:uid="{00000000-0005-0000-0000-000026000000}"/>
    <cellStyle name="Comma 3 2" xfId="20" xr:uid="{00000000-0005-0000-0000-000027000000}"/>
    <cellStyle name="Comma 3 3" xfId="25" xr:uid="{00000000-0005-0000-0000-000028000000}"/>
    <cellStyle name="Comma 3 4" xfId="32" xr:uid="{00000000-0005-0000-0000-000029000000}"/>
    <cellStyle name="Comma 3 5" xfId="37" xr:uid="{00000000-0005-0000-0000-00002A000000}"/>
    <cellStyle name="Comma 3 6" xfId="43" xr:uid="{00000000-0005-0000-0000-00002B000000}"/>
    <cellStyle name="Comma 3 7" xfId="66" xr:uid="{00000000-0005-0000-0000-00002C000000}"/>
    <cellStyle name="Comma 3 8" xfId="97" xr:uid="{00000000-0005-0000-0000-00002D000000}"/>
    <cellStyle name="Comma 3 9" xfId="116" xr:uid="{00000000-0005-0000-0000-00002E000000}"/>
    <cellStyle name="Comma 4" xfId="11" xr:uid="{00000000-0005-0000-0000-00002F000000}"/>
    <cellStyle name="Comma 4 10" xfId="129" xr:uid="{00000000-0005-0000-0000-000030000000}"/>
    <cellStyle name="Comma 4 11" xfId="152" xr:uid="{00000000-0005-0000-0000-000031000000}"/>
    <cellStyle name="Comma 4 12" xfId="168" xr:uid="{00000000-0005-0000-0000-000032000000}"/>
    <cellStyle name="Comma 4 13" xfId="183" xr:uid="{00000000-0005-0000-0000-000033000000}"/>
    <cellStyle name="Comma 4 2" xfId="21" xr:uid="{00000000-0005-0000-0000-000034000000}"/>
    <cellStyle name="Comma 4 3" xfId="26" xr:uid="{00000000-0005-0000-0000-000035000000}"/>
    <cellStyle name="Comma 4 4" xfId="33" xr:uid="{00000000-0005-0000-0000-000036000000}"/>
    <cellStyle name="Comma 4 5" xfId="38" xr:uid="{00000000-0005-0000-0000-000037000000}"/>
    <cellStyle name="Comma 4 6" xfId="44" xr:uid="{00000000-0005-0000-0000-000038000000}"/>
    <cellStyle name="Comma 4 7" xfId="67" xr:uid="{00000000-0005-0000-0000-000039000000}"/>
    <cellStyle name="Comma 4 8" xfId="93" xr:uid="{00000000-0005-0000-0000-00003A000000}"/>
    <cellStyle name="Comma 4 9" xfId="111" xr:uid="{00000000-0005-0000-0000-00003B000000}"/>
    <cellStyle name="Comma 5" xfId="50" xr:uid="{00000000-0005-0000-0000-00003C000000}"/>
    <cellStyle name="Comma 5 2" xfId="102" xr:uid="{00000000-0005-0000-0000-00003D000000}"/>
    <cellStyle name="Comma 5 3" xfId="121" xr:uid="{00000000-0005-0000-0000-00003E000000}"/>
    <cellStyle name="Comma 5 4" xfId="138" xr:uid="{00000000-0005-0000-0000-00003F000000}"/>
    <cellStyle name="Comma 5 5" xfId="156" xr:uid="{00000000-0005-0000-0000-000040000000}"/>
    <cellStyle name="Comma 5 6" xfId="172" xr:uid="{00000000-0005-0000-0000-000041000000}"/>
    <cellStyle name="Comma 5 7" xfId="187" xr:uid="{00000000-0005-0000-0000-000042000000}"/>
    <cellStyle name="Comma 5 8" xfId="197" xr:uid="{00000000-0005-0000-0000-000043000000}"/>
    <cellStyle name="Comma 6" xfId="51" xr:uid="{00000000-0005-0000-0000-000044000000}"/>
    <cellStyle name="Comma 6 2" xfId="103" xr:uid="{00000000-0005-0000-0000-000045000000}"/>
    <cellStyle name="Comma 6 3" xfId="122" xr:uid="{00000000-0005-0000-0000-000046000000}"/>
    <cellStyle name="Comma 6 4" xfId="139" xr:uid="{00000000-0005-0000-0000-000047000000}"/>
    <cellStyle name="Comma 6 5" xfId="157" xr:uid="{00000000-0005-0000-0000-000048000000}"/>
    <cellStyle name="Comma 6 6" xfId="173" xr:uid="{00000000-0005-0000-0000-000049000000}"/>
    <cellStyle name="Comma 6 7" xfId="188" xr:uid="{00000000-0005-0000-0000-00004A000000}"/>
    <cellStyle name="Comma 6 8" xfId="198" xr:uid="{00000000-0005-0000-0000-00004B000000}"/>
    <cellStyle name="Comma 7" xfId="52" xr:uid="{00000000-0005-0000-0000-00004C000000}"/>
    <cellStyle name="Comma 7 2" xfId="104" xr:uid="{00000000-0005-0000-0000-00004D000000}"/>
    <cellStyle name="Comma 7 3" xfId="123" xr:uid="{00000000-0005-0000-0000-00004E000000}"/>
    <cellStyle name="Comma 7 4" xfId="140" xr:uid="{00000000-0005-0000-0000-00004F000000}"/>
    <cellStyle name="Comma 7 5" xfId="158" xr:uid="{00000000-0005-0000-0000-000050000000}"/>
    <cellStyle name="Comma 7 6" xfId="174" xr:uid="{00000000-0005-0000-0000-000051000000}"/>
    <cellStyle name="Comma 7 7" xfId="189" xr:uid="{00000000-0005-0000-0000-000052000000}"/>
    <cellStyle name="Comma 7 8" xfId="199" xr:uid="{00000000-0005-0000-0000-000053000000}"/>
    <cellStyle name="Comma 8" xfId="53" xr:uid="{00000000-0005-0000-0000-000054000000}"/>
    <cellStyle name="Comma 8 2" xfId="105" xr:uid="{00000000-0005-0000-0000-000055000000}"/>
    <cellStyle name="Comma 8 3" xfId="124" xr:uid="{00000000-0005-0000-0000-000056000000}"/>
    <cellStyle name="Comma 8 4" xfId="141" xr:uid="{00000000-0005-0000-0000-000057000000}"/>
    <cellStyle name="Comma 8 5" xfId="159" xr:uid="{00000000-0005-0000-0000-000058000000}"/>
    <cellStyle name="Comma 8 6" xfId="175" xr:uid="{00000000-0005-0000-0000-000059000000}"/>
    <cellStyle name="Comma 8 7" xfId="190" xr:uid="{00000000-0005-0000-0000-00005A000000}"/>
    <cellStyle name="Comma 8 8" xfId="200" xr:uid="{00000000-0005-0000-0000-00005B000000}"/>
    <cellStyle name="Comma 9" xfId="54" xr:uid="{00000000-0005-0000-0000-00005C000000}"/>
    <cellStyle name="Comma 9 2" xfId="106" xr:uid="{00000000-0005-0000-0000-00005D000000}"/>
    <cellStyle name="Comma 9 3" xfId="125" xr:uid="{00000000-0005-0000-0000-00005E000000}"/>
    <cellStyle name="Comma 9 4" xfId="142" xr:uid="{00000000-0005-0000-0000-00005F000000}"/>
    <cellStyle name="Comma 9 5" xfId="160" xr:uid="{00000000-0005-0000-0000-000060000000}"/>
    <cellStyle name="Comma 9 6" xfId="176" xr:uid="{00000000-0005-0000-0000-000061000000}"/>
    <cellStyle name="Comma 9 7" xfId="191" xr:uid="{00000000-0005-0000-0000-000062000000}"/>
    <cellStyle name="Comma 9 8" xfId="201" xr:uid="{00000000-0005-0000-0000-000063000000}"/>
    <cellStyle name="Currency" xfId="3" builtinId="4"/>
    <cellStyle name="Currency 2" xfId="6" xr:uid="{00000000-0005-0000-0000-000065000000}"/>
    <cellStyle name="Currency 2 2" xfId="278" xr:uid="{00000000-0005-0000-0000-000066000000}"/>
    <cellStyle name="Currency 2 2 2" xfId="328" xr:uid="{00000000-0005-0000-0000-000067000000}"/>
    <cellStyle name="Currency 2 3" xfId="306" xr:uid="{00000000-0005-0000-0000-000068000000}"/>
    <cellStyle name="Currency 2 4" xfId="229" xr:uid="{00000000-0005-0000-0000-000069000000}"/>
    <cellStyle name="Currency 3" xfId="2" xr:uid="{00000000-0005-0000-0000-00006A000000}"/>
    <cellStyle name="Currency 4" xfId="216" xr:uid="{00000000-0005-0000-0000-00006B000000}"/>
    <cellStyle name="Currency 4 2" xfId="287" xr:uid="{00000000-0005-0000-0000-00006C000000}"/>
    <cellStyle name="Currency 4 3" xfId="251" xr:uid="{00000000-0005-0000-0000-00006D000000}"/>
    <cellStyle name="Currency 5" xfId="264" xr:uid="{00000000-0005-0000-0000-00006E000000}"/>
    <cellStyle name="Currency 5 2" xfId="300" xr:uid="{00000000-0005-0000-0000-00006F000000}"/>
    <cellStyle name="Currency 5 2 2" xfId="343" xr:uid="{00000000-0005-0000-0000-000070000000}"/>
    <cellStyle name="Currency 5 3" xfId="323" xr:uid="{00000000-0005-0000-0000-000071000000}"/>
    <cellStyle name="Currency 6" xfId="266" xr:uid="{00000000-0005-0000-0000-000072000000}"/>
    <cellStyle name="Currency 6 2" xfId="302" xr:uid="{00000000-0005-0000-0000-000073000000}"/>
    <cellStyle name="Currency 6 2 2" xfId="344" xr:uid="{00000000-0005-0000-0000-000074000000}"/>
    <cellStyle name="Currency 6 3" xfId="325" xr:uid="{00000000-0005-0000-0000-000075000000}"/>
    <cellStyle name="Currency 7" xfId="268" xr:uid="{00000000-0005-0000-0000-000076000000}"/>
    <cellStyle name="Currency 7 2" xfId="327" xr:uid="{00000000-0005-0000-0000-000077000000}"/>
    <cellStyle name="Currency 8" xfId="304" xr:uid="{00000000-0005-0000-0000-000078000000}"/>
    <cellStyle name="Excel Built-in Normal" xfId="4" xr:uid="{00000000-0005-0000-0000-000079000000}"/>
    <cellStyle name="Normal" xfId="0" builtinId="0"/>
    <cellStyle name="Normal 10" xfId="30" xr:uid="{00000000-0005-0000-0000-00007B000000}"/>
    <cellStyle name="Normal 10 2" xfId="84" xr:uid="{00000000-0005-0000-0000-00007C000000}"/>
    <cellStyle name="Normal 10 3" xfId="86" xr:uid="{00000000-0005-0000-0000-00007D000000}"/>
    <cellStyle name="Normal 10 4" xfId="110" xr:uid="{00000000-0005-0000-0000-00007E000000}"/>
    <cellStyle name="Normal 10 5" xfId="128" xr:uid="{00000000-0005-0000-0000-00007F000000}"/>
    <cellStyle name="Normal 10 6" xfId="151" xr:uid="{00000000-0005-0000-0000-000080000000}"/>
    <cellStyle name="Normal 10 7" xfId="167" xr:uid="{00000000-0005-0000-0000-000081000000}"/>
    <cellStyle name="Normal 10 8" xfId="182" xr:uid="{00000000-0005-0000-0000-000082000000}"/>
    <cellStyle name="Normal 11" xfId="41" xr:uid="{00000000-0005-0000-0000-000083000000}"/>
    <cellStyle name="Normal 11 2" xfId="94" xr:uid="{00000000-0005-0000-0000-000084000000}"/>
    <cellStyle name="Normal 11 3" xfId="112" xr:uid="{00000000-0005-0000-0000-000085000000}"/>
    <cellStyle name="Normal 11 4" xfId="130" xr:uid="{00000000-0005-0000-0000-000086000000}"/>
    <cellStyle name="Normal 11 5" xfId="149" xr:uid="{00000000-0005-0000-0000-000087000000}"/>
    <cellStyle name="Normal 11 6" xfId="165" xr:uid="{00000000-0005-0000-0000-000088000000}"/>
    <cellStyle name="Normal 11 7" xfId="180" xr:uid="{00000000-0005-0000-0000-000089000000}"/>
    <cellStyle name="Normal 11 8" xfId="193" xr:uid="{00000000-0005-0000-0000-00008A000000}"/>
    <cellStyle name="Normal 12" xfId="202" xr:uid="{00000000-0005-0000-0000-00008B000000}"/>
    <cellStyle name="Normal 12 2" xfId="207" xr:uid="{00000000-0005-0000-0000-00008C000000}"/>
    <cellStyle name="Normal 12 2 2" xfId="211" xr:uid="{00000000-0005-0000-0000-00008D000000}"/>
    <cellStyle name="Normal 12 2 2 2" xfId="227" xr:uid="{00000000-0005-0000-0000-00008E000000}"/>
    <cellStyle name="Normal 12 2 2 2 2" xfId="298" xr:uid="{00000000-0005-0000-0000-00008F000000}"/>
    <cellStyle name="Normal 12 2 2 2 2 2" xfId="342" xr:uid="{00000000-0005-0000-0000-000090000000}"/>
    <cellStyle name="Normal 12 2 2 2 3" xfId="321" xr:uid="{00000000-0005-0000-0000-000091000000}"/>
    <cellStyle name="Normal 12 2 2 2 4" xfId="262" xr:uid="{00000000-0005-0000-0000-000092000000}"/>
    <cellStyle name="Normal 12 2 2 2_Budget FY16" xfId="231" xr:uid="{00000000-0005-0000-0000-000093000000}"/>
    <cellStyle name="Normal 12 2 2 3" xfId="222" xr:uid="{00000000-0005-0000-0000-000094000000}"/>
    <cellStyle name="Normal 12 2 2 3 2" xfId="293" xr:uid="{00000000-0005-0000-0000-000095000000}"/>
    <cellStyle name="Normal 12 2 2 3 2 2" xfId="337" xr:uid="{00000000-0005-0000-0000-000096000000}"/>
    <cellStyle name="Normal 12 2 2 3 3" xfId="316" xr:uid="{00000000-0005-0000-0000-000097000000}"/>
    <cellStyle name="Normal 12 2 2 3 4" xfId="257" xr:uid="{00000000-0005-0000-0000-000098000000}"/>
    <cellStyle name="Normal 12 2 2 3_Budget FY16" xfId="233" xr:uid="{00000000-0005-0000-0000-000099000000}"/>
    <cellStyle name="Normal 12 2 2 4" xfId="284" xr:uid="{00000000-0005-0000-0000-00009A000000}"/>
    <cellStyle name="Normal 12 2 2 4 2" xfId="332" xr:uid="{00000000-0005-0000-0000-00009B000000}"/>
    <cellStyle name="Normal 12 2 2 5" xfId="311" xr:uid="{00000000-0005-0000-0000-00009C000000}"/>
    <cellStyle name="Normal 12 2 2 6" xfId="249" xr:uid="{00000000-0005-0000-0000-00009D000000}"/>
    <cellStyle name="Normal 12 2 2_Budget FY16" xfId="236" xr:uid="{00000000-0005-0000-0000-00009E000000}"/>
    <cellStyle name="Normal 12 2 3" xfId="224" xr:uid="{00000000-0005-0000-0000-00009F000000}"/>
    <cellStyle name="Normal 12 2 3 2" xfId="295" xr:uid="{00000000-0005-0000-0000-0000A0000000}"/>
    <cellStyle name="Normal 12 2 3 2 2" xfId="339" xr:uid="{00000000-0005-0000-0000-0000A1000000}"/>
    <cellStyle name="Normal 12 2 3 3" xfId="318" xr:uid="{00000000-0005-0000-0000-0000A2000000}"/>
    <cellStyle name="Normal 12 2 3 4" xfId="259" xr:uid="{00000000-0005-0000-0000-0000A3000000}"/>
    <cellStyle name="Normal 12 2 3_Budget FY16" xfId="240" xr:uid="{00000000-0005-0000-0000-0000A4000000}"/>
    <cellStyle name="Normal 12 2 4" xfId="219" xr:uid="{00000000-0005-0000-0000-0000A5000000}"/>
    <cellStyle name="Normal 12 2 4 2" xfId="290" xr:uid="{00000000-0005-0000-0000-0000A6000000}"/>
    <cellStyle name="Normal 12 2 4 2 2" xfId="334" xr:uid="{00000000-0005-0000-0000-0000A7000000}"/>
    <cellStyle name="Normal 12 2 4 3" xfId="313" xr:uid="{00000000-0005-0000-0000-0000A8000000}"/>
    <cellStyle name="Normal 12 2 4 4" xfId="254" xr:uid="{00000000-0005-0000-0000-0000A9000000}"/>
    <cellStyle name="Normal 12 2 4_Budget FY16" xfId="243" xr:uid="{00000000-0005-0000-0000-0000AA000000}"/>
    <cellStyle name="Normal 12 2 5" xfId="281" xr:uid="{00000000-0005-0000-0000-0000AB000000}"/>
    <cellStyle name="Normal 12 2 5 2" xfId="329" xr:uid="{00000000-0005-0000-0000-0000AC000000}"/>
    <cellStyle name="Normal 12 2 6" xfId="308" xr:uid="{00000000-0005-0000-0000-0000AD000000}"/>
    <cellStyle name="Normal 12 2 7" xfId="246" xr:uid="{00000000-0005-0000-0000-0000AE000000}"/>
    <cellStyle name="Normal 12 2_Budget FY16" xfId="234" xr:uid="{00000000-0005-0000-0000-0000AF000000}"/>
    <cellStyle name="Normal 12 3" xfId="210" xr:uid="{00000000-0005-0000-0000-0000B0000000}"/>
    <cellStyle name="Normal 12 3 2" xfId="226" xr:uid="{00000000-0005-0000-0000-0000B1000000}"/>
    <cellStyle name="Normal 12 3 2 2" xfId="297" xr:uid="{00000000-0005-0000-0000-0000B2000000}"/>
    <cellStyle name="Normal 12 3 2 2 2" xfId="341" xr:uid="{00000000-0005-0000-0000-0000B3000000}"/>
    <cellStyle name="Normal 12 3 2 3" xfId="320" xr:uid="{00000000-0005-0000-0000-0000B4000000}"/>
    <cellStyle name="Normal 12 3 2 4" xfId="261" xr:uid="{00000000-0005-0000-0000-0000B5000000}"/>
    <cellStyle name="Normal 12 3 2_Budget FY16" xfId="232" xr:uid="{00000000-0005-0000-0000-0000B6000000}"/>
    <cellStyle name="Normal 12 3 3" xfId="221" xr:uid="{00000000-0005-0000-0000-0000B7000000}"/>
    <cellStyle name="Normal 12 3 3 2" xfId="292" xr:uid="{00000000-0005-0000-0000-0000B8000000}"/>
    <cellStyle name="Normal 12 3 3 2 2" xfId="336" xr:uid="{00000000-0005-0000-0000-0000B9000000}"/>
    <cellStyle name="Normal 12 3 3 3" xfId="315" xr:uid="{00000000-0005-0000-0000-0000BA000000}"/>
    <cellStyle name="Normal 12 3 3 4" xfId="256" xr:uid="{00000000-0005-0000-0000-0000BB000000}"/>
    <cellStyle name="Normal 12 3 3_Budget FY16" xfId="235" xr:uid="{00000000-0005-0000-0000-0000BC000000}"/>
    <cellStyle name="Normal 12 3 4" xfId="283" xr:uid="{00000000-0005-0000-0000-0000BD000000}"/>
    <cellStyle name="Normal 12 3 4 2" xfId="331" xr:uid="{00000000-0005-0000-0000-0000BE000000}"/>
    <cellStyle name="Normal 12 3 5" xfId="310" xr:uid="{00000000-0005-0000-0000-0000BF000000}"/>
    <cellStyle name="Normal 12 3 6" xfId="248" xr:uid="{00000000-0005-0000-0000-0000C0000000}"/>
    <cellStyle name="Normal 12 3_Budget FY16" xfId="244" xr:uid="{00000000-0005-0000-0000-0000C1000000}"/>
    <cellStyle name="Normal 12 4" xfId="209" xr:uid="{00000000-0005-0000-0000-0000C2000000}"/>
    <cellStyle name="Normal 12 4 2" xfId="225" xr:uid="{00000000-0005-0000-0000-0000C3000000}"/>
    <cellStyle name="Normal 12 4 2 2" xfId="296" xr:uid="{00000000-0005-0000-0000-0000C4000000}"/>
    <cellStyle name="Normal 12 4 2 2 2" xfId="340" xr:uid="{00000000-0005-0000-0000-0000C5000000}"/>
    <cellStyle name="Normal 12 4 2 3" xfId="319" xr:uid="{00000000-0005-0000-0000-0000C6000000}"/>
    <cellStyle name="Normal 12 4 2 4" xfId="260" xr:uid="{00000000-0005-0000-0000-0000C7000000}"/>
    <cellStyle name="Normal 12 4 2_Budget FY16" xfId="238" xr:uid="{00000000-0005-0000-0000-0000C8000000}"/>
    <cellStyle name="Normal 12 4 3" xfId="220" xr:uid="{00000000-0005-0000-0000-0000C9000000}"/>
    <cellStyle name="Normal 12 4 3 2" xfId="291" xr:uid="{00000000-0005-0000-0000-0000CA000000}"/>
    <cellStyle name="Normal 12 4 3 2 2" xfId="335" xr:uid="{00000000-0005-0000-0000-0000CB000000}"/>
    <cellStyle name="Normal 12 4 3 3" xfId="314" xr:uid="{00000000-0005-0000-0000-0000CC000000}"/>
    <cellStyle name="Normal 12 4 3 4" xfId="255" xr:uid="{00000000-0005-0000-0000-0000CD000000}"/>
    <cellStyle name="Normal 12 4 3_Budget FY16" xfId="237" xr:uid="{00000000-0005-0000-0000-0000CE000000}"/>
    <cellStyle name="Normal 12 4 4" xfId="282" xr:uid="{00000000-0005-0000-0000-0000CF000000}"/>
    <cellStyle name="Normal 12 4 4 2" xfId="330" xr:uid="{00000000-0005-0000-0000-0000D0000000}"/>
    <cellStyle name="Normal 12 4 5" xfId="309" xr:uid="{00000000-0005-0000-0000-0000D1000000}"/>
    <cellStyle name="Normal 12 4 6" xfId="247" xr:uid="{00000000-0005-0000-0000-0000D2000000}"/>
    <cellStyle name="Normal 12 4_Budget FY16" xfId="239" xr:uid="{00000000-0005-0000-0000-0000D3000000}"/>
    <cellStyle name="Normal 12 5" xfId="223" xr:uid="{00000000-0005-0000-0000-0000D4000000}"/>
    <cellStyle name="Normal 12 5 2" xfId="294" xr:uid="{00000000-0005-0000-0000-0000D5000000}"/>
    <cellStyle name="Normal 12 5 2 2" xfId="338" xr:uid="{00000000-0005-0000-0000-0000D6000000}"/>
    <cellStyle name="Normal 12 5 3" xfId="317" xr:uid="{00000000-0005-0000-0000-0000D7000000}"/>
    <cellStyle name="Normal 12 5 4" xfId="258" xr:uid="{00000000-0005-0000-0000-0000D8000000}"/>
    <cellStyle name="Normal 12 5_Budget FY16" xfId="241" xr:uid="{00000000-0005-0000-0000-0000D9000000}"/>
    <cellStyle name="Normal 12 6" xfId="218" xr:uid="{00000000-0005-0000-0000-0000DA000000}"/>
    <cellStyle name="Normal 12 6 2" xfId="289" xr:uid="{00000000-0005-0000-0000-0000DB000000}"/>
    <cellStyle name="Normal 12 6 2 2" xfId="333" xr:uid="{00000000-0005-0000-0000-0000DC000000}"/>
    <cellStyle name="Normal 12 6 3" xfId="312" xr:uid="{00000000-0005-0000-0000-0000DD000000}"/>
    <cellStyle name="Normal 12 6 4" xfId="253" xr:uid="{00000000-0005-0000-0000-0000DE000000}"/>
    <cellStyle name="Normal 12 6_Budget FY16" xfId="230" xr:uid="{00000000-0005-0000-0000-0000DF000000}"/>
    <cellStyle name="Normal 12 7" xfId="279" xr:uid="{00000000-0005-0000-0000-0000E0000000}"/>
    <cellStyle name="Normal 12 7 2" xfId="307" xr:uid="{00000000-0005-0000-0000-0000E1000000}"/>
    <cellStyle name="Normal 12 8" xfId="269" xr:uid="{00000000-0005-0000-0000-0000E2000000}"/>
    <cellStyle name="Normal 12 9" xfId="245" xr:uid="{00000000-0005-0000-0000-0000E3000000}"/>
    <cellStyle name="Normal 12_Budget FY16" xfId="346" xr:uid="{00000000-0005-0000-0000-0000E4000000}"/>
    <cellStyle name="Normal 13" xfId="98" xr:uid="{00000000-0005-0000-0000-0000E5000000}"/>
    <cellStyle name="Normal 14" xfId="117" xr:uid="{00000000-0005-0000-0000-0000E6000000}"/>
    <cellStyle name="Normal 15" xfId="134" xr:uid="{00000000-0005-0000-0000-0000E7000000}"/>
    <cellStyle name="Normal 16" xfId="161" xr:uid="{00000000-0005-0000-0000-0000E8000000}"/>
    <cellStyle name="Normal 16 2" xfId="345" xr:uid="{00000000-0005-0000-0000-0000E9000000}"/>
    <cellStyle name="Normal 17" xfId="177" xr:uid="{00000000-0005-0000-0000-0000EA000000}"/>
    <cellStyle name="Normal 18" xfId="192" xr:uid="{00000000-0005-0000-0000-0000EB000000}"/>
    <cellStyle name="Normal 19" xfId="205" xr:uid="{00000000-0005-0000-0000-0000EC000000}"/>
    <cellStyle name="Normal 19 2" xfId="206" xr:uid="{00000000-0005-0000-0000-0000ED000000}"/>
    <cellStyle name="Normal 19 3" xfId="208" xr:uid="{00000000-0005-0000-0000-0000EE000000}"/>
    <cellStyle name="Normal 19 4" xfId="280" xr:uid="{00000000-0005-0000-0000-0000EF000000}"/>
    <cellStyle name="Normal 19 5" xfId="271" xr:uid="{00000000-0005-0000-0000-0000F0000000}"/>
    <cellStyle name="Normal 2" xfId="5" xr:uid="{00000000-0005-0000-0000-0000F1000000}"/>
    <cellStyle name="Normal 2 2" xfId="8" xr:uid="{00000000-0005-0000-0000-0000F2000000}"/>
    <cellStyle name="Normal 2 3" xfId="9" xr:uid="{00000000-0005-0000-0000-0000F3000000}"/>
    <cellStyle name="Normal 2 4" xfId="14" xr:uid="{00000000-0005-0000-0000-0000F4000000}"/>
    <cellStyle name="Normal 2 5" xfId="15" xr:uid="{00000000-0005-0000-0000-0000F5000000}"/>
    <cellStyle name="Normal 2 6" xfId="55" xr:uid="{00000000-0005-0000-0000-0000F6000000}"/>
    <cellStyle name="Normal 2 7" xfId="203" xr:uid="{00000000-0005-0000-0000-0000F7000000}"/>
    <cellStyle name="Normal 2 8" xfId="277" xr:uid="{00000000-0005-0000-0000-0000F8000000}"/>
    <cellStyle name="Normal 2 8 2" xfId="305" xr:uid="{00000000-0005-0000-0000-0000F9000000}"/>
    <cellStyle name="Normal 2 9" xfId="228" xr:uid="{00000000-0005-0000-0000-0000FA000000}"/>
    <cellStyle name="Normal 2_Budget FY16" xfId="250" xr:uid="{00000000-0005-0000-0000-0000FB000000}"/>
    <cellStyle name="Normal 20" xfId="212" xr:uid="{00000000-0005-0000-0000-0000FC000000}"/>
    <cellStyle name="Normal 20 2" xfId="285" xr:uid="{00000000-0005-0000-0000-0000FD000000}"/>
    <cellStyle name="Normal 20 3" xfId="270" xr:uid="{00000000-0005-0000-0000-0000FE000000}"/>
    <cellStyle name="Normal 21" xfId="213" xr:uid="{00000000-0005-0000-0000-0000FF000000}"/>
    <cellStyle name="Normal 21 2" xfId="217" xr:uid="{00000000-0005-0000-0000-000000010000}"/>
    <cellStyle name="Normal 21 2 2" xfId="288" xr:uid="{00000000-0005-0000-0000-000001010000}"/>
    <cellStyle name="Normal 21 2 3" xfId="252" xr:uid="{00000000-0005-0000-0000-000002010000}"/>
    <cellStyle name="Normal 21 2_Budget FY16" xfId="242" xr:uid="{00000000-0005-0000-0000-000003010000}"/>
    <cellStyle name="Normal 21 3" xfId="286" xr:uid="{00000000-0005-0000-0000-000004010000}"/>
    <cellStyle name="Normal 21 4" xfId="273" xr:uid="{00000000-0005-0000-0000-000005010000}"/>
    <cellStyle name="Normal 22" xfId="263" xr:uid="{00000000-0005-0000-0000-000006010000}"/>
    <cellStyle name="Normal 22 2" xfId="299" xr:uid="{00000000-0005-0000-0000-000007010000}"/>
    <cellStyle name="Normal 22 2 2" xfId="322" xr:uid="{00000000-0005-0000-0000-000008010000}"/>
    <cellStyle name="Normal 22 3" xfId="274" xr:uid="{00000000-0005-0000-0000-000009010000}"/>
    <cellStyle name="Normal 23" xfId="265" xr:uid="{00000000-0005-0000-0000-00000A010000}"/>
    <cellStyle name="Normal 23 2" xfId="301" xr:uid="{00000000-0005-0000-0000-00000B010000}"/>
    <cellStyle name="Normal 23 2 2" xfId="324" xr:uid="{00000000-0005-0000-0000-00000C010000}"/>
    <cellStyle name="Normal 23 3" xfId="275" xr:uid="{00000000-0005-0000-0000-00000D010000}"/>
    <cellStyle name="Normal 24" xfId="272" xr:uid="{00000000-0005-0000-0000-00000E010000}"/>
    <cellStyle name="Normal 25" xfId="276" xr:uid="{00000000-0005-0000-0000-00000F010000}"/>
    <cellStyle name="Normal 26" xfId="267" xr:uid="{00000000-0005-0000-0000-000010010000}"/>
    <cellStyle name="Normal 26 2" xfId="326" xr:uid="{00000000-0005-0000-0000-000011010000}"/>
    <cellStyle name="Normal 27" xfId="303" xr:uid="{00000000-0005-0000-0000-000012010000}"/>
    <cellStyle name="Normal 3" xfId="1" xr:uid="{00000000-0005-0000-0000-000013010000}"/>
    <cellStyle name="Normal 3 10" xfId="89" xr:uid="{00000000-0005-0000-0000-000014010000}"/>
    <cellStyle name="Normal 3 11" xfId="77" xr:uid="{00000000-0005-0000-0000-000015010000}"/>
    <cellStyle name="Normal 3 12" xfId="70" xr:uid="{00000000-0005-0000-0000-000016010000}"/>
    <cellStyle name="Normal 3 13" xfId="147" xr:uid="{00000000-0005-0000-0000-000017010000}"/>
    <cellStyle name="Normal 3 2" xfId="19" xr:uid="{00000000-0005-0000-0000-000018010000}"/>
    <cellStyle name="Normal 3 3" xfId="24" xr:uid="{00000000-0005-0000-0000-000019010000}"/>
    <cellStyle name="Normal 3 4" xfId="31" xr:uid="{00000000-0005-0000-0000-00001A010000}"/>
    <cellStyle name="Normal 3 5" xfId="36" xr:uid="{00000000-0005-0000-0000-00001B010000}"/>
    <cellStyle name="Normal 3 6" xfId="42" xr:uid="{00000000-0005-0000-0000-00001C010000}"/>
    <cellStyle name="Normal 3 7" xfId="65" xr:uid="{00000000-0005-0000-0000-00001D010000}"/>
    <cellStyle name="Normal 3 8" xfId="78" xr:uid="{00000000-0005-0000-0000-00001E010000}"/>
    <cellStyle name="Normal 3 9" xfId="96" xr:uid="{00000000-0005-0000-0000-00001F010000}"/>
    <cellStyle name="Normal 4" xfId="16" xr:uid="{00000000-0005-0000-0000-000020010000}"/>
    <cellStyle name="Normal 4 2" xfId="71" xr:uid="{00000000-0005-0000-0000-000021010000}"/>
    <cellStyle name="Normal 4 3" xfId="90" xr:uid="{00000000-0005-0000-0000-000022010000}"/>
    <cellStyle name="Normal 4 4" xfId="109" xr:uid="{00000000-0005-0000-0000-000023010000}"/>
    <cellStyle name="Normal 4 5" xfId="127" xr:uid="{00000000-0005-0000-0000-000024010000}"/>
    <cellStyle name="Normal 4 6" xfId="150" xr:uid="{00000000-0005-0000-0000-000025010000}"/>
    <cellStyle name="Normal 4 7" xfId="166" xr:uid="{00000000-0005-0000-0000-000026010000}"/>
    <cellStyle name="Normal 4 8" xfId="181" xr:uid="{00000000-0005-0000-0000-000027010000}"/>
    <cellStyle name="Normal 5" xfId="12" xr:uid="{00000000-0005-0000-0000-000028010000}"/>
    <cellStyle name="Normal 5 10" xfId="126" xr:uid="{00000000-0005-0000-0000-000029010000}"/>
    <cellStyle name="Normal 5 11" xfId="148" xr:uid="{00000000-0005-0000-0000-00002A010000}"/>
    <cellStyle name="Normal 5 12" xfId="164" xr:uid="{00000000-0005-0000-0000-00002B010000}"/>
    <cellStyle name="Normal 5 13" xfId="179" xr:uid="{00000000-0005-0000-0000-00002C010000}"/>
    <cellStyle name="Normal 5 2" xfId="22" xr:uid="{00000000-0005-0000-0000-00002D010000}"/>
    <cellStyle name="Normal 5 3" xfId="27" xr:uid="{00000000-0005-0000-0000-00002E010000}"/>
    <cellStyle name="Normal 5 4" xfId="34" xr:uid="{00000000-0005-0000-0000-00002F010000}"/>
    <cellStyle name="Normal 5 5" xfId="39" xr:uid="{00000000-0005-0000-0000-000030010000}"/>
    <cellStyle name="Normal 5 6" xfId="45" xr:uid="{00000000-0005-0000-0000-000031010000}"/>
    <cellStyle name="Normal 5 7" xfId="68" xr:uid="{00000000-0005-0000-0000-000032010000}"/>
    <cellStyle name="Normal 5 8" xfId="88" xr:uid="{00000000-0005-0000-0000-000033010000}"/>
    <cellStyle name="Normal 5 9" xfId="107" xr:uid="{00000000-0005-0000-0000-000034010000}"/>
    <cellStyle name="Normal 6" xfId="13" xr:uid="{00000000-0005-0000-0000-000035010000}"/>
    <cellStyle name="Normal 6 10" xfId="81" xr:uid="{00000000-0005-0000-0000-000036010000}"/>
    <cellStyle name="Normal 6 11" xfId="143" xr:uid="{00000000-0005-0000-0000-000037010000}"/>
    <cellStyle name="Normal 6 12" xfId="113" xr:uid="{00000000-0005-0000-0000-000038010000}"/>
    <cellStyle name="Normal 6 13" xfId="74" xr:uid="{00000000-0005-0000-0000-000039010000}"/>
    <cellStyle name="Normal 6 2" xfId="23" xr:uid="{00000000-0005-0000-0000-00003A010000}"/>
    <cellStyle name="Normal 6 3" xfId="28" xr:uid="{00000000-0005-0000-0000-00003B010000}"/>
    <cellStyle name="Normal 6 4" xfId="35" xr:uid="{00000000-0005-0000-0000-00003C010000}"/>
    <cellStyle name="Normal 6 5" xfId="40" xr:uid="{00000000-0005-0000-0000-00003D010000}"/>
    <cellStyle name="Normal 6 6" xfId="46" xr:uid="{00000000-0005-0000-0000-00003E010000}"/>
    <cellStyle name="Normal 6 7" xfId="69" xr:uid="{00000000-0005-0000-0000-00003F010000}"/>
    <cellStyle name="Normal 6 8" xfId="82" xr:uid="{00000000-0005-0000-0000-000040010000}"/>
    <cellStyle name="Normal 6 9" xfId="76" xr:uid="{00000000-0005-0000-0000-000041010000}"/>
    <cellStyle name="Normal 7" xfId="17" xr:uid="{00000000-0005-0000-0000-000042010000}"/>
    <cellStyle name="Normal 7 2" xfId="72" xr:uid="{00000000-0005-0000-0000-000043010000}"/>
    <cellStyle name="Normal 7 3" xfId="85" xr:uid="{00000000-0005-0000-0000-000044010000}"/>
    <cellStyle name="Normal 7 4" xfId="80" xr:uid="{00000000-0005-0000-0000-000045010000}"/>
    <cellStyle name="Normal 7 5" xfId="75" xr:uid="{00000000-0005-0000-0000-000046010000}"/>
    <cellStyle name="Normal 7 6" xfId="145" xr:uid="{00000000-0005-0000-0000-000047010000}"/>
    <cellStyle name="Normal 7 7" xfId="162" xr:uid="{00000000-0005-0000-0000-000048010000}"/>
    <cellStyle name="Normal 7 8" xfId="178" xr:uid="{00000000-0005-0000-0000-000049010000}"/>
    <cellStyle name="Normal 8" xfId="18" xr:uid="{00000000-0005-0000-0000-00004A010000}"/>
    <cellStyle name="Normal 8 2" xfId="73" xr:uid="{00000000-0005-0000-0000-00004B010000}"/>
    <cellStyle name="Normal 8 3" xfId="79" xr:uid="{00000000-0005-0000-0000-00004C010000}"/>
    <cellStyle name="Normal 8 4" xfId="92" xr:uid="{00000000-0005-0000-0000-00004D010000}"/>
    <cellStyle name="Normal 8 5" xfId="115" xr:uid="{00000000-0005-0000-0000-00004E010000}"/>
    <cellStyle name="Normal 8 6" xfId="87" xr:uid="{00000000-0005-0000-0000-00004F010000}"/>
    <cellStyle name="Normal 8 7" xfId="146" xr:uid="{00000000-0005-0000-0000-000050010000}"/>
    <cellStyle name="Normal 8 8" xfId="163" xr:uid="{00000000-0005-0000-0000-000051010000}"/>
    <cellStyle name="Normal 9" xfId="29" xr:uid="{00000000-0005-0000-0000-000052010000}"/>
    <cellStyle name="Normal 9 2" xfId="83" xr:uid="{00000000-0005-0000-0000-000053010000}"/>
    <cellStyle name="Normal 9 3" xfId="91" xr:uid="{00000000-0005-0000-0000-000054010000}"/>
    <cellStyle name="Normal 9 4" xfId="114" xr:uid="{00000000-0005-0000-0000-000055010000}"/>
    <cellStyle name="Normal 9 5" xfId="132" xr:uid="{00000000-0005-0000-0000-000056010000}"/>
    <cellStyle name="Normal 9 6" xfId="63" xr:uid="{00000000-0005-0000-0000-000057010000}"/>
    <cellStyle name="Normal 9 7" xfId="131" xr:uid="{00000000-0005-0000-0000-000058010000}"/>
    <cellStyle name="Normal 9 8" xfId="95" xr:uid="{00000000-0005-0000-0000-000059010000}"/>
    <cellStyle name="Percent 2" xfId="215" xr:uid="{00000000-0005-0000-0000-00005A010000}"/>
  </cellStyles>
  <dxfs count="0"/>
  <tableStyles count="0" defaultTableStyle="TableStyleMedium9" defaultPivotStyle="PivotStyleLight16"/>
  <colors>
    <mruColors>
      <color rgb="FF011893"/>
      <color rgb="FF941651"/>
      <color rgb="FF0432FF"/>
      <color rgb="FFEBEBEB"/>
      <color rgb="FFF1D6FB"/>
      <color rgb="FFD883FF"/>
      <color rgb="FFF9F931"/>
      <color rgb="FFFFD579"/>
      <color rgb="FFFEFFB6"/>
      <color rgb="FF8E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B110"/>
  <sheetViews>
    <sheetView tabSelected="1" topLeftCell="A8" workbookViewId="0">
      <selection activeCell="M6" sqref="M6"/>
    </sheetView>
  </sheetViews>
  <sheetFormatPr baseColWidth="10" defaultColWidth="9.1640625" defaultRowHeight="14" x14ac:dyDescent="0.15"/>
  <cols>
    <col min="1" max="1" width="7.33203125" style="1" customWidth="1"/>
    <col min="2" max="2" width="3.6640625" style="1" customWidth="1"/>
    <col min="3" max="3" width="6.5" style="1" customWidth="1"/>
    <col min="4" max="4" width="30.5" style="1" customWidth="1"/>
    <col min="5" max="5" width="1.33203125" style="4" customWidth="1"/>
    <col min="6" max="6" width="7.5" style="4" customWidth="1"/>
    <col min="7" max="7" width="7.33203125" style="4" customWidth="1"/>
    <col min="8" max="8" width="9" style="16" customWidth="1"/>
    <col min="9" max="9" width="6.83203125" style="4" customWidth="1"/>
    <col min="10" max="10" width="8.1640625" style="4" customWidth="1"/>
    <col min="11" max="11" width="9.1640625" style="4" customWidth="1"/>
    <col min="12" max="12" width="10.83203125" style="11" customWidth="1"/>
    <col min="13" max="13" width="52.33203125" style="5" customWidth="1"/>
    <col min="14" max="15" width="9.1640625" style="1"/>
    <col min="16" max="16" width="3.33203125" style="1" customWidth="1"/>
    <col min="17" max="16384" width="9.1640625" style="1"/>
  </cols>
  <sheetData>
    <row r="1" spans="1:14" x14ac:dyDescent="0.15">
      <c r="A1" s="339" t="s">
        <v>23</v>
      </c>
      <c r="B1" s="44"/>
      <c r="C1" s="45"/>
      <c r="D1" s="46"/>
      <c r="E1" s="47"/>
      <c r="F1" s="48"/>
      <c r="G1" s="48"/>
      <c r="H1" s="49"/>
      <c r="I1" s="48"/>
      <c r="J1" s="48"/>
      <c r="K1" s="48"/>
      <c r="L1" s="50" t="s">
        <v>312</v>
      </c>
      <c r="M1" s="48"/>
      <c r="N1" s="5"/>
    </row>
    <row r="2" spans="1:14" s="3" customFormat="1" x14ac:dyDescent="0.15">
      <c r="A2" s="331" t="s">
        <v>9</v>
      </c>
      <c r="B2" s="331"/>
      <c r="C2" s="331"/>
      <c r="D2" s="331"/>
      <c r="E2" s="331"/>
      <c r="F2" s="331"/>
      <c r="G2" s="331"/>
      <c r="H2" s="331"/>
      <c r="I2" s="331"/>
      <c r="J2" s="331"/>
      <c r="K2" s="331"/>
      <c r="L2" s="331"/>
      <c r="M2" s="331"/>
    </row>
    <row r="3" spans="1:14" s="3" customFormat="1" x14ac:dyDescent="0.15">
      <c r="A3" s="332" t="s">
        <v>22</v>
      </c>
      <c r="B3" s="332"/>
      <c r="C3" s="332"/>
      <c r="D3" s="332"/>
      <c r="E3" s="332"/>
      <c r="F3" s="332"/>
      <c r="G3" s="332"/>
      <c r="H3" s="332"/>
      <c r="I3" s="332"/>
      <c r="J3" s="332"/>
      <c r="K3" s="332"/>
      <c r="L3" s="332"/>
      <c r="M3" s="332"/>
    </row>
    <row r="4" spans="1:14" s="3" customFormat="1" x14ac:dyDescent="0.15">
      <c r="A4" s="156" t="s">
        <v>260</v>
      </c>
      <c r="B4" s="156"/>
      <c r="C4" s="52"/>
      <c r="D4" s="52"/>
      <c r="E4" s="53"/>
      <c r="F4" s="54"/>
      <c r="G4" s="54"/>
      <c r="H4" s="54"/>
      <c r="I4" s="54"/>
      <c r="J4" s="54"/>
      <c r="K4" s="53"/>
      <c r="L4" s="55"/>
      <c r="M4" s="56"/>
    </row>
    <row r="5" spans="1:14" s="3" customFormat="1" ht="16.5" customHeight="1" thickBot="1" x14ac:dyDescent="0.2">
      <c r="E5" s="6"/>
      <c r="F5" s="9"/>
      <c r="G5" s="9"/>
      <c r="H5" s="10"/>
      <c r="I5" s="6"/>
      <c r="J5" s="6"/>
      <c r="K5" s="6"/>
      <c r="L5" s="7"/>
      <c r="M5" s="8"/>
    </row>
    <row r="6" spans="1:14" s="29" customFormat="1" ht="44" customHeight="1" thickBot="1" x14ac:dyDescent="0.2">
      <c r="A6" s="306" t="s">
        <v>1</v>
      </c>
      <c r="B6" s="266" t="s">
        <v>316</v>
      </c>
      <c r="C6" s="258" t="s">
        <v>4</v>
      </c>
      <c r="D6" s="333" t="s">
        <v>12</v>
      </c>
      <c r="E6" s="333"/>
      <c r="F6" s="259" t="s">
        <v>16</v>
      </c>
      <c r="G6" s="260" t="s">
        <v>262</v>
      </c>
      <c r="H6" s="259" t="s">
        <v>10</v>
      </c>
      <c r="I6" s="259" t="s">
        <v>14</v>
      </c>
      <c r="J6" s="259" t="s">
        <v>17</v>
      </c>
      <c r="K6" s="258" t="s">
        <v>18</v>
      </c>
      <c r="L6" s="261" t="s">
        <v>261</v>
      </c>
      <c r="M6" s="262" t="s">
        <v>15</v>
      </c>
    </row>
    <row r="7" spans="1:14" ht="60" customHeight="1" x14ac:dyDescent="0.15">
      <c r="A7" s="307" t="s">
        <v>122</v>
      </c>
      <c r="B7" s="257">
        <v>1</v>
      </c>
      <c r="C7" s="323" t="s">
        <v>130</v>
      </c>
      <c r="D7" s="292" t="s">
        <v>318</v>
      </c>
      <c r="E7" s="292"/>
      <c r="F7" s="72" t="s">
        <v>111</v>
      </c>
      <c r="G7" s="72">
        <v>174622</v>
      </c>
      <c r="H7" s="72"/>
      <c r="I7" s="72">
        <f>SUM(F7:H7)</f>
        <v>174622</v>
      </c>
      <c r="J7" s="72">
        <f>J5+I7</f>
        <v>174622</v>
      </c>
      <c r="K7" s="73"/>
      <c r="L7" s="324" t="s">
        <v>182</v>
      </c>
      <c r="M7" s="325" t="s">
        <v>303</v>
      </c>
      <c r="N7" s="12"/>
    </row>
    <row r="8" spans="1:14" ht="199" customHeight="1" x14ac:dyDescent="0.15">
      <c r="A8" s="308" t="s">
        <v>70</v>
      </c>
      <c r="B8" s="222">
        <v>2</v>
      </c>
      <c r="C8" s="237" t="s">
        <v>59</v>
      </c>
      <c r="D8" s="238" t="s">
        <v>317</v>
      </c>
      <c r="E8" s="239"/>
      <c r="F8" s="240">
        <v>136800</v>
      </c>
      <c r="G8" s="240"/>
      <c r="H8" s="240"/>
      <c r="I8" s="240">
        <v>136800</v>
      </c>
      <c r="J8" s="240">
        <f>I8+J7</f>
        <v>311422</v>
      </c>
      <c r="K8" s="305"/>
      <c r="L8" s="241" t="s">
        <v>188</v>
      </c>
      <c r="M8" s="225" t="s">
        <v>304</v>
      </c>
      <c r="N8" s="12"/>
    </row>
    <row r="9" spans="1:14" ht="121" customHeight="1" x14ac:dyDescent="0.15">
      <c r="A9" s="309" t="s">
        <v>67</v>
      </c>
      <c r="B9" s="221">
        <v>3</v>
      </c>
      <c r="C9" s="232" t="s">
        <v>56</v>
      </c>
      <c r="D9" s="233" t="s">
        <v>319</v>
      </c>
      <c r="E9" s="234"/>
      <c r="F9" s="235">
        <v>136800</v>
      </c>
      <c r="G9" s="235"/>
      <c r="H9" s="235"/>
      <c r="I9" s="235">
        <v>136800</v>
      </c>
      <c r="J9" s="235">
        <f>J8+I9</f>
        <v>448222</v>
      </c>
      <c r="K9" s="326"/>
      <c r="L9" s="236" t="s">
        <v>183</v>
      </c>
      <c r="M9" s="224" t="s">
        <v>305</v>
      </c>
      <c r="N9" s="12"/>
    </row>
    <row r="10" spans="1:14" ht="61" customHeight="1" x14ac:dyDescent="0.15">
      <c r="A10" s="310" t="s">
        <v>193</v>
      </c>
      <c r="B10" s="221">
        <v>17</v>
      </c>
      <c r="C10" s="328" t="s">
        <v>194</v>
      </c>
      <c r="D10" s="329" t="s">
        <v>195</v>
      </c>
      <c r="E10" s="329"/>
      <c r="F10" s="36">
        <v>91824</v>
      </c>
      <c r="G10" s="36"/>
      <c r="H10" s="36"/>
      <c r="I10" s="68">
        <v>91824</v>
      </c>
      <c r="J10" s="36">
        <f>I10+J9</f>
        <v>540046</v>
      </c>
      <c r="K10" s="318"/>
      <c r="L10" s="318" t="s">
        <v>196</v>
      </c>
      <c r="M10" s="225" t="s">
        <v>279</v>
      </c>
      <c r="N10" s="12"/>
    </row>
    <row r="11" spans="1:14" ht="27" customHeight="1" x14ac:dyDescent="0.15">
      <c r="A11" s="311" t="s">
        <v>52</v>
      </c>
      <c r="B11" s="221">
        <v>5</v>
      </c>
      <c r="C11" s="243" t="s">
        <v>44</v>
      </c>
      <c r="D11" s="234" t="s">
        <v>48</v>
      </c>
      <c r="E11" s="234"/>
      <c r="F11" s="235">
        <v>75235</v>
      </c>
      <c r="G11" s="235"/>
      <c r="H11" s="235"/>
      <c r="I11" s="235">
        <f>F11</f>
        <v>75235</v>
      </c>
      <c r="J11" s="235">
        <f>J9+I11</f>
        <v>523457</v>
      </c>
      <c r="K11" s="244"/>
      <c r="L11" s="236" t="s">
        <v>180</v>
      </c>
      <c r="M11" s="226" t="s">
        <v>49</v>
      </c>
      <c r="N11" s="12"/>
    </row>
    <row r="12" spans="1:14" ht="27" customHeight="1" x14ac:dyDescent="0.15">
      <c r="A12" s="309" t="s">
        <v>71</v>
      </c>
      <c r="B12" s="221">
        <v>6</v>
      </c>
      <c r="C12" s="296" t="s">
        <v>60</v>
      </c>
      <c r="D12" s="238" t="s">
        <v>320</v>
      </c>
      <c r="E12" s="239"/>
      <c r="F12" s="135">
        <v>128250</v>
      </c>
      <c r="G12" s="240"/>
      <c r="H12" s="240"/>
      <c r="I12" s="240">
        <f>F12-H12</f>
        <v>128250</v>
      </c>
      <c r="J12" s="240">
        <f>I12+J11</f>
        <v>651707</v>
      </c>
      <c r="K12" s="305"/>
      <c r="L12" s="245" t="s">
        <v>189</v>
      </c>
      <c r="M12" s="227" t="s">
        <v>283</v>
      </c>
      <c r="N12" s="12"/>
    </row>
    <row r="13" spans="1:14" ht="28" customHeight="1" x14ac:dyDescent="0.15">
      <c r="A13" s="307" t="s">
        <v>157</v>
      </c>
      <c r="B13" s="221">
        <v>7</v>
      </c>
      <c r="C13" s="243" t="s">
        <v>160</v>
      </c>
      <c r="D13" s="233" t="s">
        <v>161</v>
      </c>
      <c r="E13" s="233"/>
      <c r="F13" s="235"/>
      <c r="G13" s="235">
        <v>162450</v>
      </c>
      <c r="H13" s="235"/>
      <c r="I13" s="235">
        <f>SUM(F13:H13)</f>
        <v>162450</v>
      </c>
      <c r="J13" s="235">
        <f t="shared" ref="J13:J18" si="0">J12+I13</f>
        <v>814157</v>
      </c>
      <c r="K13" s="244"/>
      <c r="L13" s="247"/>
      <c r="M13" s="327" t="s">
        <v>284</v>
      </c>
      <c r="N13" s="12"/>
    </row>
    <row r="14" spans="1:14" ht="36" customHeight="1" x14ac:dyDescent="0.15">
      <c r="A14" s="307" t="s">
        <v>166</v>
      </c>
      <c r="B14" s="221">
        <v>8</v>
      </c>
      <c r="C14" s="242" t="s">
        <v>170</v>
      </c>
      <c r="D14" s="238" t="s">
        <v>171</v>
      </c>
      <c r="E14" s="238"/>
      <c r="F14" s="240"/>
      <c r="G14" s="246">
        <v>162450</v>
      </c>
      <c r="H14" s="240"/>
      <c r="I14" s="240">
        <f>SUM(F14:H14)</f>
        <v>162450</v>
      </c>
      <c r="J14" s="240">
        <f t="shared" si="0"/>
        <v>976607</v>
      </c>
      <c r="K14" s="137"/>
      <c r="L14" s="241"/>
      <c r="M14" s="322" t="s">
        <v>282</v>
      </c>
      <c r="N14" s="12"/>
    </row>
    <row r="15" spans="1:14" ht="58" customHeight="1" x14ac:dyDescent="0.15">
      <c r="A15" s="312" t="s">
        <v>271</v>
      </c>
      <c r="B15" s="221">
        <v>9</v>
      </c>
      <c r="C15" s="243" t="s">
        <v>263</v>
      </c>
      <c r="D15" s="233" t="s">
        <v>266</v>
      </c>
      <c r="E15" s="248"/>
      <c r="F15" s="235">
        <v>60000</v>
      </c>
      <c r="G15" s="235"/>
      <c r="H15" s="235"/>
      <c r="I15" s="235">
        <f>SUM(F15:H15)</f>
        <v>60000</v>
      </c>
      <c r="J15" s="235">
        <f t="shared" si="0"/>
        <v>1036607</v>
      </c>
      <c r="K15" s="244"/>
      <c r="L15" s="244" t="s">
        <v>273</v>
      </c>
      <c r="M15" s="226" t="s">
        <v>306</v>
      </c>
      <c r="N15" s="12"/>
    </row>
    <row r="16" spans="1:14" ht="92" customHeight="1" x14ac:dyDescent="0.15">
      <c r="A16" s="320" t="s">
        <v>337</v>
      </c>
      <c r="B16" s="265" t="s">
        <v>315</v>
      </c>
      <c r="C16" s="316" t="s">
        <v>125</v>
      </c>
      <c r="D16" s="70" t="s">
        <v>340</v>
      </c>
      <c r="E16" s="317"/>
      <c r="F16" s="36">
        <v>75000</v>
      </c>
      <c r="G16" s="36"/>
      <c r="H16" s="36"/>
      <c r="I16" s="36">
        <v>75000</v>
      </c>
      <c r="J16" s="321">
        <f t="shared" si="0"/>
        <v>1111607</v>
      </c>
      <c r="K16" s="318"/>
      <c r="L16" s="330" t="s">
        <v>338</v>
      </c>
      <c r="M16" s="319" t="s">
        <v>339</v>
      </c>
      <c r="N16" s="12"/>
    </row>
    <row r="17" spans="1:14" ht="25" customHeight="1" x14ac:dyDescent="0.15">
      <c r="A17" s="311" t="s">
        <v>51</v>
      </c>
      <c r="B17" s="221">
        <v>10</v>
      </c>
      <c r="C17" s="243" t="s">
        <v>44</v>
      </c>
      <c r="D17" s="234" t="s">
        <v>45</v>
      </c>
      <c r="E17" s="234"/>
      <c r="F17" s="235">
        <v>10000</v>
      </c>
      <c r="G17" s="235"/>
      <c r="H17" s="235"/>
      <c r="I17" s="235">
        <f>F17</f>
        <v>10000</v>
      </c>
      <c r="J17" s="235">
        <f t="shared" si="0"/>
        <v>1121607</v>
      </c>
      <c r="K17" s="244"/>
      <c r="L17" s="247" t="s">
        <v>180</v>
      </c>
      <c r="M17" s="226" t="s">
        <v>47</v>
      </c>
      <c r="N17" s="12"/>
    </row>
    <row r="18" spans="1:14" ht="24" customHeight="1" x14ac:dyDescent="0.15">
      <c r="A18" s="311" t="s">
        <v>53</v>
      </c>
      <c r="B18" s="221">
        <v>11</v>
      </c>
      <c r="C18" s="242" t="s">
        <v>44</v>
      </c>
      <c r="D18" s="238" t="s">
        <v>50</v>
      </c>
      <c r="E18" s="238"/>
      <c r="F18" s="240">
        <v>18550</v>
      </c>
      <c r="G18" s="240"/>
      <c r="H18" s="240"/>
      <c r="I18" s="240">
        <f>F18</f>
        <v>18550</v>
      </c>
      <c r="J18" s="240">
        <f t="shared" si="0"/>
        <v>1140157</v>
      </c>
      <c r="K18" s="137"/>
      <c r="L18" s="245" t="s">
        <v>180</v>
      </c>
      <c r="M18" s="225" t="s">
        <v>49</v>
      </c>
      <c r="N18" s="12"/>
    </row>
    <row r="19" spans="1:14" ht="146" customHeight="1" x14ac:dyDescent="0.15">
      <c r="A19" s="313" t="s">
        <v>257</v>
      </c>
      <c r="B19" s="221">
        <v>12</v>
      </c>
      <c r="C19" s="32"/>
      <c r="D19" s="211" t="s">
        <v>335</v>
      </c>
      <c r="E19" s="69"/>
      <c r="F19" s="230">
        <v>317017</v>
      </c>
      <c r="G19" s="72"/>
      <c r="H19" s="72"/>
      <c r="I19" s="72">
        <v>317017</v>
      </c>
      <c r="J19" s="33">
        <f>SUM(J18+I19)</f>
        <v>1457174</v>
      </c>
      <c r="K19" s="73"/>
      <c r="L19" s="231" t="s">
        <v>181</v>
      </c>
      <c r="M19" s="255" t="s">
        <v>313</v>
      </c>
      <c r="N19" s="12"/>
    </row>
    <row r="20" spans="1:14" ht="92" customHeight="1" x14ac:dyDescent="0.15">
      <c r="A20" s="309" t="s">
        <v>73</v>
      </c>
      <c r="B20" s="221">
        <v>13</v>
      </c>
      <c r="C20" s="270" t="s">
        <v>61</v>
      </c>
      <c r="D20" s="271" t="s">
        <v>321</v>
      </c>
      <c r="E20" s="272"/>
      <c r="F20" s="273">
        <v>128250</v>
      </c>
      <c r="G20" s="249"/>
      <c r="H20" s="249"/>
      <c r="I20" s="273">
        <v>128250</v>
      </c>
      <c r="J20" s="249">
        <f>I20+J19</f>
        <v>1585424</v>
      </c>
      <c r="K20" s="274"/>
      <c r="L20" s="275" t="s">
        <v>190</v>
      </c>
      <c r="M20" s="225" t="s">
        <v>285</v>
      </c>
      <c r="N20" s="12"/>
    </row>
    <row r="21" spans="1:14" ht="158" customHeight="1" x14ac:dyDescent="0.15">
      <c r="A21" s="313" t="s">
        <v>298</v>
      </c>
      <c r="B21" s="265" t="s">
        <v>315</v>
      </c>
      <c r="C21" s="243" t="s">
        <v>299</v>
      </c>
      <c r="D21" s="234" t="s">
        <v>301</v>
      </c>
      <c r="E21" s="234"/>
      <c r="F21" s="235">
        <v>119195</v>
      </c>
      <c r="G21" s="235"/>
      <c r="H21" s="235">
        <v>95775</v>
      </c>
      <c r="I21" s="250">
        <f>SUM(F21-H21)</f>
        <v>23420</v>
      </c>
      <c r="J21" s="235">
        <f>SUM(J20+I21)</f>
        <v>1608844</v>
      </c>
      <c r="K21" s="244"/>
      <c r="L21" s="337" t="s">
        <v>300</v>
      </c>
      <c r="M21" s="224" t="s">
        <v>302</v>
      </c>
      <c r="N21" s="12"/>
    </row>
    <row r="22" spans="1:14" ht="136" customHeight="1" x14ac:dyDescent="0.15">
      <c r="A22" s="313" t="s">
        <v>258</v>
      </c>
      <c r="B22" s="221">
        <v>14</v>
      </c>
      <c r="C22" s="316"/>
      <c r="D22" s="70" t="s">
        <v>336</v>
      </c>
      <c r="E22" s="317"/>
      <c r="F22" s="36">
        <v>125943</v>
      </c>
      <c r="G22" s="36"/>
      <c r="H22" s="36">
        <v>33731</v>
      </c>
      <c r="I22" s="68">
        <f>SUM(F22-H22)</f>
        <v>92212</v>
      </c>
      <c r="J22" s="33">
        <f>SUM(J21+I22)</f>
        <v>1701056</v>
      </c>
      <c r="K22" s="318"/>
      <c r="L22" s="334" t="s">
        <v>259</v>
      </c>
      <c r="M22" s="335" t="s">
        <v>314</v>
      </c>
      <c r="N22" s="12"/>
    </row>
    <row r="23" spans="1:14" ht="26" customHeight="1" x14ac:dyDescent="0.15">
      <c r="A23" s="307" t="s">
        <v>133</v>
      </c>
      <c r="B23" s="221">
        <v>15</v>
      </c>
      <c r="C23" s="243" t="s">
        <v>134</v>
      </c>
      <c r="D23" s="233" t="s">
        <v>138</v>
      </c>
      <c r="E23" s="233"/>
      <c r="F23" s="235">
        <v>15000</v>
      </c>
      <c r="G23" s="235" t="s">
        <v>111</v>
      </c>
      <c r="H23" s="235"/>
      <c r="I23" s="250">
        <f>SUM(F23:H23)</f>
        <v>15000</v>
      </c>
      <c r="J23" s="235">
        <f>J22+I23</f>
        <v>1716056</v>
      </c>
      <c r="K23" s="244"/>
      <c r="L23" s="247"/>
      <c r="M23" s="336" t="s">
        <v>281</v>
      </c>
      <c r="N23" s="12"/>
    </row>
    <row r="24" spans="1:14" ht="47" customHeight="1" x14ac:dyDescent="0.15">
      <c r="A24" s="309" t="s">
        <v>76</v>
      </c>
      <c r="B24" s="221">
        <v>16</v>
      </c>
      <c r="C24" s="237" t="s">
        <v>63</v>
      </c>
      <c r="D24" s="238" t="s">
        <v>322</v>
      </c>
      <c r="E24" s="239"/>
      <c r="F24" s="240">
        <v>140220</v>
      </c>
      <c r="G24" s="240"/>
      <c r="H24" s="240"/>
      <c r="I24" s="249">
        <v>140220</v>
      </c>
      <c r="J24" s="240">
        <f>I24+J23</f>
        <v>1856276</v>
      </c>
      <c r="K24" s="298" t="s">
        <v>191</v>
      </c>
      <c r="L24" s="241" t="s">
        <v>190</v>
      </c>
      <c r="M24" s="335" t="s">
        <v>286</v>
      </c>
      <c r="N24" s="12"/>
    </row>
    <row r="25" spans="1:14" ht="114" customHeight="1" x14ac:dyDescent="0.15">
      <c r="A25" s="314" t="s">
        <v>25</v>
      </c>
      <c r="B25" s="221">
        <v>18</v>
      </c>
      <c r="C25" s="267" t="s">
        <v>24</v>
      </c>
      <c r="D25" s="211" t="s">
        <v>324</v>
      </c>
      <c r="E25" s="210"/>
      <c r="F25" s="33">
        <v>143250</v>
      </c>
      <c r="G25" s="33"/>
      <c r="H25" s="33"/>
      <c r="I25" s="72">
        <v>143250</v>
      </c>
      <c r="J25" s="240">
        <f>I25+J24</f>
        <v>1999526</v>
      </c>
      <c r="K25" s="34"/>
      <c r="L25" s="42" t="s">
        <v>180</v>
      </c>
      <c r="M25" s="229" t="s">
        <v>323</v>
      </c>
      <c r="N25" s="12"/>
    </row>
    <row r="26" spans="1:14" ht="46" customHeight="1" x14ac:dyDescent="0.15">
      <c r="A26" s="312" t="s">
        <v>270</v>
      </c>
      <c r="B26" s="221">
        <v>19</v>
      </c>
      <c r="C26" s="242" t="s">
        <v>263</v>
      </c>
      <c r="D26" s="269" t="s">
        <v>264</v>
      </c>
      <c r="E26" s="269"/>
      <c r="F26" s="240">
        <v>25000</v>
      </c>
      <c r="G26" s="240"/>
      <c r="H26" s="240"/>
      <c r="I26" s="249">
        <f>SUM(F26:H26)</f>
        <v>25000</v>
      </c>
      <c r="J26" s="240">
        <f>J25+I26</f>
        <v>2024526</v>
      </c>
      <c r="K26" s="137"/>
      <c r="L26" s="277" t="s">
        <v>62</v>
      </c>
      <c r="M26" s="251" t="s">
        <v>265</v>
      </c>
      <c r="N26" s="12"/>
    </row>
    <row r="27" spans="1:14" ht="27" customHeight="1" x14ac:dyDescent="0.15">
      <c r="A27" s="315" t="s">
        <v>39</v>
      </c>
      <c r="B27" s="221">
        <v>20</v>
      </c>
      <c r="C27" s="243" t="s">
        <v>26</v>
      </c>
      <c r="D27" s="233" t="s">
        <v>27</v>
      </c>
      <c r="E27" s="233"/>
      <c r="F27" s="235">
        <v>20000</v>
      </c>
      <c r="G27" s="235"/>
      <c r="H27" s="235"/>
      <c r="I27" s="250">
        <f>F27-H27</f>
        <v>20000</v>
      </c>
      <c r="J27" s="235">
        <f>SUM(J26+I27)</f>
        <v>2044526</v>
      </c>
      <c r="K27" s="244"/>
      <c r="L27" s="253" t="s">
        <v>28</v>
      </c>
      <c r="M27" s="224" t="s">
        <v>29</v>
      </c>
      <c r="N27" s="12"/>
    </row>
    <row r="28" spans="1:14" ht="78" customHeight="1" x14ac:dyDescent="0.15">
      <c r="A28" s="307" t="s">
        <v>123</v>
      </c>
      <c r="B28" s="221">
        <v>21</v>
      </c>
      <c r="C28" s="242" t="s">
        <v>130</v>
      </c>
      <c r="D28" s="238" t="s">
        <v>135</v>
      </c>
      <c r="E28" s="238"/>
      <c r="F28" s="240"/>
      <c r="G28" s="254">
        <v>108000</v>
      </c>
      <c r="H28" s="240"/>
      <c r="I28" s="249">
        <f>SUM(F28:H28)</f>
        <v>108000</v>
      </c>
      <c r="J28" s="240">
        <f>J27+I28</f>
        <v>2152526</v>
      </c>
      <c r="K28" s="137"/>
      <c r="L28" s="278" t="s">
        <v>182</v>
      </c>
      <c r="M28" s="279" t="s">
        <v>307</v>
      </c>
      <c r="N28" s="12"/>
    </row>
    <row r="29" spans="1:14" ht="51" customHeight="1" x14ac:dyDescent="0.15">
      <c r="A29" s="312" t="s">
        <v>272</v>
      </c>
      <c r="B29" s="221">
        <v>22</v>
      </c>
      <c r="C29" s="243" t="s">
        <v>267</v>
      </c>
      <c r="D29" s="234" t="s">
        <v>268</v>
      </c>
      <c r="E29" s="248"/>
      <c r="F29" s="235">
        <v>21000</v>
      </c>
      <c r="G29" s="235"/>
      <c r="H29" s="235"/>
      <c r="I29" s="250">
        <f>SUM(F29:H29)</f>
        <v>21000</v>
      </c>
      <c r="J29" s="235">
        <f>J28+I29</f>
        <v>2173526</v>
      </c>
      <c r="K29" s="244"/>
      <c r="L29" s="280" t="s">
        <v>187</v>
      </c>
      <c r="M29" s="226" t="s">
        <v>269</v>
      </c>
      <c r="N29" s="12"/>
    </row>
    <row r="30" spans="1:14" ht="58" customHeight="1" x14ac:dyDescent="0.15">
      <c r="A30" s="309" t="s">
        <v>68</v>
      </c>
      <c r="B30" s="221">
        <v>23</v>
      </c>
      <c r="C30" s="237" t="s">
        <v>57</v>
      </c>
      <c r="D30" s="238" t="s">
        <v>326</v>
      </c>
      <c r="E30" s="239"/>
      <c r="F30" s="240">
        <v>111150</v>
      </c>
      <c r="G30" s="240"/>
      <c r="H30" s="240"/>
      <c r="I30" s="249">
        <v>111150</v>
      </c>
      <c r="J30" s="240">
        <f>I30+J29</f>
        <v>2284676</v>
      </c>
      <c r="K30" s="268"/>
      <c r="L30" s="245" t="s">
        <v>186</v>
      </c>
      <c r="M30" s="227" t="s">
        <v>287</v>
      </c>
      <c r="N30" s="12"/>
    </row>
    <row r="31" spans="1:14" ht="168" customHeight="1" x14ac:dyDescent="0.15">
      <c r="A31" s="309" t="s">
        <v>69</v>
      </c>
      <c r="B31" s="221">
        <v>24</v>
      </c>
      <c r="C31" s="210" t="s">
        <v>58</v>
      </c>
      <c r="D31" s="211" t="s">
        <v>325</v>
      </c>
      <c r="E31" s="210"/>
      <c r="F31" s="33">
        <v>111150</v>
      </c>
      <c r="G31" s="33"/>
      <c r="H31" s="33"/>
      <c r="I31" s="72">
        <v>111150</v>
      </c>
      <c r="J31" s="33">
        <f>I31+J30</f>
        <v>2395826</v>
      </c>
      <c r="K31" s="281"/>
      <c r="L31" s="42" t="s">
        <v>187</v>
      </c>
      <c r="M31" s="255" t="s">
        <v>308</v>
      </c>
      <c r="N31" s="12"/>
    </row>
    <row r="32" spans="1:14" ht="27" customHeight="1" x14ac:dyDescent="0.15">
      <c r="A32" s="315" t="s">
        <v>40</v>
      </c>
      <c r="B32" s="221">
        <v>25</v>
      </c>
      <c r="C32" s="242" t="s">
        <v>26</v>
      </c>
      <c r="D32" s="238" t="s">
        <v>30</v>
      </c>
      <c r="E32" s="238"/>
      <c r="F32" s="240">
        <v>25000</v>
      </c>
      <c r="G32" s="240"/>
      <c r="H32" s="240"/>
      <c r="I32" s="249">
        <f>F32-H32</f>
        <v>25000</v>
      </c>
      <c r="J32" s="240">
        <f>J31+I32</f>
        <v>2420826</v>
      </c>
      <c r="K32" s="137"/>
      <c r="L32" s="252"/>
      <c r="M32" s="285" t="s">
        <v>31</v>
      </c>
      <c r="N32" s="12"/>
    </row>
    <row r="33" spans="1:14" ht="35" customHeight="1" x14ac:dyDescent="0.15">
      <c r="A33" s="315" t="s">
        <v>42</v>
      </c>
      <c r="B33" s="221">
        <v>26</v>
      </c>
      <c r="C33" s="32" t="s">
        <v>26</v>
      </c>
      <c r="D33" s="211" t="s">
        <v>34</v>
      </c>
      <c r="E33" s="211"/>
      <c r="F33" s="33">
        <v>30000</v>
      </c>
      <c r="G33" s="33"/>
      <c r="H33" s="33"/>
      <c r="I33" s="72">
        <f>F33-H33</f>
        <v>30000</v>
      </c>
      <c r="J33" s="33">
        <f>J32+I33</f>
        <v>2450826</v>
      </c>
      <c r="K33" s="34"/>
      <c r="L33" s="282" t="s">
        <v>35</v>
      </c>
      <c r="M33" s="283" t="s">
        <v>275</v>
      </c>
      <c r="N33" s="12"/>
    </row>
    <row r="34" spans="1:14" ht="48" customHeight="1" x14ac:dyDescent="0.15">
      <c r="A34" s="307" t="s">
        <v>121</v>
      </c>
      <c r="B34" s="221">
        <v>27</v>
      </c>
      <c r="C34" s="242" t="s">
        <v>125</v>
      </c>
      <c r="D34" s="238" t="s">
        <v>136</v>
      </c>
      <c r="E34" s="238"/>
      <c r="F34" s="240">
        <v>45700</v>
      </c>
      <c r="G34" s="240" t="s">
        <v>111</v>
      </c>
      <c r="H34" s="240"/>
      <c r="I34" s="249">
        <f>SUM(F34:H34)</f>
        <v>45700</v>
      </c>
      <c r="J34" s="240">
        <f>J32+I34</f>
        <v>2466526</v>
      </c>
      <c r="K34" s="137"/>
      <c r="L34" s="245" t="s">
        <v>183</v>
      </c>
      <c r="M34" s="228" t="s">
        <v>128</v>
      </c>
      <c r="N34" s="12"/>
    </row>
    <row r="35" spans="1:14" ht="69" customHeight="1" x14ac:dyDescent="0.15">
      <c r="A35" s="309" t="s">
        <v>77</v>
      </c>
      <c r="B35" s="221">
        <v>30</v>
      </c>
      <c r="C35" s="210" t="s">
        <v>64</v>
      </c>
      <c r="D35" s="211" t="s">
        <v>327</v>
      </c>
      <c r="E35" s="210"/>
      <c r="F35" s="33">
        <v>128250</v>
      </c>
      <c r="G35" s="33"/>
      <c r="H35" s="33"/>
      <c r="I35" s="72">
        <v>128250</v>
      </c>
      <c r="J35" s="235">
        <f>J33+I35</f>
        <v>2579076</v>
      </c>
      <c r="K35" s="284" t="s">
        <v>192</v>
      </c>
      <c r="L35" s="42" t="s">
        <v>189</v>
      </c>
      <c r="M35" s="263" t="s">
        <v>288</v>
      </c>
      <c r="N35" s="12"/>
    </row>
    <row r="36" spans="1:14" ht="26" customHeight="1" x14ac:dyDescent="0.15">
      <c r="A36" s="307" t="s">
        <v>124</v>
      </c>
      <c r="B36" s="221">
        <v>32</v>
      </c>
      <c r="C36" s="242" t="s">
        <v>130</v>
      </c>
      <c r="D36" s="238" t="s">
        <v>126</v>
      </c>
      <c r="E36" s="238"/>
      <c r="F36" s="240">
        <v>26500</v>
      </c>
      <c r="G36" s="240" t="s">
        <v>111</v>
      </c>
      <c r="H36" s="240"/>
      <c r="I36" s="249">
        <f>SUM(F36:H36)</f>
        <v>26500</v>
      </c>
      <c r="J36" s="240">
        <f>J34+I36</f>
        <v>2493026</v>
      </c>
      <c r="K36" s="137"/>
      <c r="L36" s="252" t="s">
        <v>180</v>
      </c>
      <c r="M36" s="228" t="s">
        <v>120</v>
      </c>
      <c r="N36" s="12"/>
    </row>
    <row r="37" spans="1:14" ht="48" customHeight="1" x14ac:dyDescent="0.15">
      <c r="A37" s="307" t="s">
        <v>127</v>
      </c>
      <c r="B37" s="221">
        <v>33</v>
      </c>
      <c r="C37" s="32" t="s">
        <v>125</v>
      </c>
      <c r="D37" s="211" t="s">
        <v>137</v>
      </c>
      <c r="E37" s="211"/>
      <c r="F37" s="33">
        <v>25000</v>
      </c>
      <c r="G37" s="33" t="s">
        <v>111</v>
      </c>
      <c r="H37" s="33"/>
      <c r="I37" s="72">
        <f>SUM(F37:H37)</f>
        <v>25000</v>
      </c>
      <c r="J37" s="33">
        <f>J36+I37</f>
        <v>2518026</v>
      </c>
      <c r="K37" s="34"/>
      <c r="L37" s="42" t="s">
        <v>183</v>
      </c>
      <c r="M37" s="255" t="s">
        <v>309</v>
      </c>
      <c r="N37" s="12"/>
    </row>
    <row r="38" spans="1:14" ht="25" customHeight="1" x14ac:dyDescent="0.15">
      <c r="A38" s="307" t="s">
        <v>176</v>
      </c>
      <c r="B38" s="221">
        <v>34</v>
      </c>
      <c r="C38" s="242" t="s">
        <v>177</v>
      </c>
      <c r="D38" s="238" t="s">
        <v>178</v>
      </c>
      <c r="E38" s="238"/>
      <c r="F38" s="240" t="s">
        <v>111</v>
      </c>
      <c r="G38" s="246">
        <v>20000</v>
      </c>
      <c r="H38" s="240"/>
      <c r="I38" s="249">
        <f>SUM(F38:H38)</f>
        <v>20000</v>
      </c>
      <c r="J38" s="240">
        <f>J37+I38</f>
        <v>2538026</v>
      </c>
      <c r="K38" s="137"/>
      <c r="L38" s="245"/>
      <c r="M38" s="228" t="s">
        <v>179</v>
      </c>
      <c r="N38" s="12"/>
    </row>
    <row r="39" spans="1:14" ht="30" customHeight="1" x14ac:dyDescent="0.15">
      <c r="A39" s="309" t="s">
        <v>72</v>
      </c>
      <c r="B39" s="221">
        <v>35</v>
      </c>
      <c r="C39" s="286" t="s">
        <v>60</v>
      </c>
      <c r="D39" s="211" t="s">
        <v>328</v>
      </c>
      <c r="E39" s="210"/>
      <c r="F39" s="287">
        <v>145350</v>
      </c>
      <c r="G39" s="33"/>
      <c r="H39" s="33"/>
      <c r="I39" s="72">
        <f>F39-H39</f>
        <v>145350</v>
      </c>
      <c r="J39" s="33">
        <f>I39+J38</f>
        <v>2683376</v>
      </c>
      <c r="K39" s="281"/>
      <c r="L39" s="42" t="s">
        <v>189</v>
      </c>
      <c r="M39" s="264" t="s">
        <v>289</v>
      </c>
      <c r="N39" s="12"/>
    </row>
    <row r="40" spans="1:14" ht="26" customHeight="1" x14ac:dyDescent="0.15">
      <c r="A40" s="309" t="s">
        <v>78</v>
      </c>
      <c r="B40" s="221">
        <v>36</v>
      </c>
      <c r="C40" s="296" t="s">
        <v>60</v>
      </c>
      <c r="D40" s="238" t="s">
        <v>329</v>
      </c>
      <c r="E40" s="239"/>
      <c r="F40" s="135">
        <v>128250</v>
      </c>
      <c r="G40" s="240"/>
      <c r="H40" s="240">
        <f>F40</f>
        <v>128250</v>
      </c>
      <c r="I40" s="297"/>
      <c r="J40" s="240">
        <f>I40+J39</f>
        <v>2683376</v>
      </c>
      <c r="K40" s="298" t="s">
        <v>65</v>
      </c>
      <c r="L40" s="245" t="s">
        <v>180</v>
      </c>
      <c r="M40" s="299" t="s">
        <v>290</v>
      </c>
      <c r="N40" s="12"/>
    </row>
    <row r="41" spans="1:14" ht="30" customHeight="1" x14ac:dyDescent="0.15">
      <c r="A41" s="309" t="s">
        <v>79</v>
      </c>
      <c r="B41" s="221">
        <v>37</v>
      </c>
      <c r="C41" s="286" t="s">
        <v>60</v>
      </c>
      <c r="D41" s="211" t="s">
        <v>330</v>
      </c>
      <c r="E41" s="210"/>
      <c r="F41" s="287">
        <v>128250</v>
      </c>
      <c r="G41" s="33"/>
      <c r="H41" s="33">
        <f>F41</f>
        <v>128250</v>
      </c>
      <c r="I41" s="288"/>
      <c r="J41" s="33">
        <f>I41+J40</f>
        <v>2683376</v>
      </c>
      <c r="K41" s="284" t="s">
        <v>66</v>
      </c>
      <c r="L41" s="42" t="s">
        <v>189</v>
      </c>
      <c r="M41" s="289" t="s">
        <v>291</v>
      </c>
      <c r="N41" s="12"/>
    </row>
    <row r="42" spans="1:14" ht="26" customHeight="1" x14ac:dyDescent="0.15">
      <c r="A42" s="307" t="s">
        <v>133</v>
      </c>
      <c r="B42" s="221">
        <v>38</v>
      </c>
      <c r="C42" s="242" t="s">
        <v>134</v>
      </c>
      <c r="D42" s="238" t="s">
        <v>310</v>
      </c>
      <c r="E42" s="238"/>
      <c r="F42" s="240">
        <v>10000</v>
      </c>
      <c r="G42" s="240" t="s">
        <v>111</v>
      </c>
      <c r="H42" s="240"/>
      <c r="I42" s="249">
        <f>SUM(F42:H42)</f>
        <v>10000</v>
      </c>
      <c r="J42" s="240">
        <f>J41+I42</f>
        <v>2693376</v>
      </c>
      <c r="K42" s="137"/>
      <c r="L42" s="245"/>
      <c r="M42" s="276" t="s">
        <v>292</v>
      </c>
      <c r="N42" s="12"/>
    </row>
    <row r="43" spans="1:14" ht="35" customHeight="1" x14ac:dyDescent="0.15">
      <c r="A43" s="309" t="s">
        <v>74</v>
      </c>
      <c r="B43" s="221">
        <v>39</v>
      </c>
      <c r="C43" s="210" t="s">
        <v>57</v>
      </c>
      <c r="D43" s="211" t="s">
        <v>331</v>
      </c>
      <c r="E43" s="210"/>
      <c r="F43" s="33">
        <v>94050</v>
      </c>
      <c r="G43" s="33"/>
      <c r="H43" s="33"/>
      <c r="I43" s="72">
        <v>94050</v>
      </c>
      <c r="J43" s="33">
        <f>I43+J42</f>
        <v>2787426</v>
      </c>
      <c r="K43" s="290"/>
      <c r="L43" s="42" t="s">
        <v>46</v>
      </c>
      <c r="M43" s="264" t="s">
        <v>293</v>
      </c>
      <c r="N43" s="12"/>
    </row>
    <row r="44" spans="1:14" ht="122" customHeight="1" x14ac:dyDescent="0.15">
      <c r="A44" s="309" t="s">
        <v>75</v>
      </c>
      <c r="B44" s="221">
        <v>40</v>
      </c>
      <c r="C44" s="270" t="s">
        <v>56</v>
      </c>
      <c r="D44" s="271" t="s">
        <v>332</v>
      </c>
      <c r="E44" s="272"/>
      <c r="F44" s="249">
        <v>136800</v>
      </c>
      <c r="G44" s="249"/>
      <c r="H44" s="249"/>
      <c r="I44" s="249">
        <v>136800</v>
      </c>
      <c r="J44" s="240">
        <f>I44+J43</f>
        <v>2924226</v>
      </c>
      <c r="K44" s="300"/>
      <c r="L44" s="275" t="s">
        <v>183</v>
      </c>
      <c r="M44" s="225" t="s">
        <v>311</v>
      </c>
      <c r="N44" s="12"/>
    </row>
    <row r="45" spans="1:14" ht="28" customHeight="1" x14ac:dyDescent="0.15">
      <c r="A45" s="309" t="s">
        <v>80</v>
      </c>
      <c r="B45" s="221">
        <v>41</v>
      </c>
      <c r="C45" s="291" t="s">
        <v>60</v>
      </c>
      <c r="D45" s="292" t="s">
        <v>333</v>
      </c>
      <c r="E45" s="293"/>
      <c r="F45" s="294">
        <v>128250</v>
      </c>
      <c r="G45" s="72"/>
      <c r="H45" s="72"/>
      <c r="I45" s="72">
        <f>F45-H45</f>
        <v>128250</v>
      </c>
      <c r="J45" s="33">
        <f>I45+J44</f>
        <v>3052476</v>
      </c>
      <c r="K45" s="295"/>
      <c r="L45" s="231" t="s">
        <v>180</v>
      </c>
      <c r="M45" s="289" t="s">
        <v>294</v>
      </c>
      <c r="N45" s="12"/>
    </row>
    <row r="46" spans="1:14" ht="56" customHeight="1" x14ac:dyDescent="0.15">
      <c r="A46" s="315" t="s">
        <v>41</v>
      </c>
      <c r="B46" s="221">
        <v>42</v>
      </c>
      <c r="C46" s="301" t="s">
        <v>26</v>
      </c>
      <c r="D46" s="271" t="s">
        <v>32</v>
      </c>
      <c r="E46" s="271"/>
      <c r="F46" s="249">
        <v>25000</v>
      </c>
      <c r="G46" s="249"/>
      <c r="H46" s="249"/>
      <c r="I46" s="249">
        <f>F46-H46</f>
        <v>25000</v>
      </c>
      <c r="J46" s="240">
        <f>J45+I46</f>
        <v>3077476</v>
      </c>
      <c r="K46" s="302"/>
      <c r="L46" s="303" t="s">
        <v>33</v>
      </c>
      <c r="M46" s="228" t="s">
        <v>280</v>
      </c>
      <c r="N46" s="12"/>
    </row>
    <row r="47" spans="1:14" ht="21" customHeight="1" x14ac:dyDescent="0.15">
      <c r="A47" s="307" t="s">
        <v>167</v>
      </c>
      <c r="B47" s="221">
        <v>44</v>
      </c>
      <c r="C47" s="32" t="s">
        <v>170</v>
      </c>
      <c r="D47" s="211" t="s">
        <v>172</v>
      </c>
      <c r="E47" s="211"/>
      <c r="F47" s="33">
        <v>20000</v>
      </c>
      <c r="G47" s="33" t="s">
        <v>111</v>
      </c>
      <c r="H47" s="33"/>
      <c r="I47" s="33">
        <f>SUM(F47:H47)</f>
        <v>20000</v>
      </c>
      <c r="J47" s="235">
        <f>J45+I47</f>
        <v>3072476</v>
      </c>
      <c r="K47" s="34"/>
      <c r="L47" s="42"/>
      <c r="M47" s="255" t="s">
        <v>111</v>
      </c>
      <c r="N47" s="12"/>
    </row>
    <row r="48" spans="1:14" ht="38" customHeight="1" x14ac:dyDescent="0.15">
      <c r="A48" s="315" t="s">
        <v>43</v>
      </c>
      <c r="B48" s="221">
        <v>45</v>
      </c>
      <c r="C48" s="242" t="s">
        <v>26</v>
      </c>
      <c r="D48" s="238" t="s">
        <v>36</v>
      </c>
      <c r="E48" s="238"/>
      <c r="F48" s="240">
        <v>15000</v>
      </c>
      <c r="G48" s="240"/>
      <c r="H48" s="240"/>
      <c r="I48" s="240">
        <f>F48-H48</f>
        <v>15000</v>
      </c>
      <c r="J48" s="240">
        <f>J47+I48</f>
        <v>3087476</v>
      </c>
      <c r="K48" s="240"/>
      <c r="L48" s="252" t="s">
        <v>37</v>
      </c>
      <c r="M48" s="304" t="s">
        <v>38</v>
      </c>
      <c r="N48" s="12"/>
    </row>
    <row r="49" spans="1:14" ht="30" customHeight="1" x14ac:dyDescent="0.15">
      <c r="A49" s="309" t="s">
        <v>81</v>
      </c>
      <c r="B49" s="221">
        <v>46</v>
      </c>
      <c r="C49" s="286" t="s">
        <v>60</v>
      </c>
      <c r="D49" s="211" t="s">
        <v>333</v>
      </c>
      <c r="E49" s="210"/>
      <c r="F49" s="287">
        <v>128250</v>
      </c>
      <c r="G49" s="33"/>
      <c r="H49" s="33"/>
      <c r="I49" s="33">
        <f>F49-H49</f>
        <v>128250</v>
      </c>
      <c r="J49" s="33">
        <f>I49+J48</f>
        <v>3215726</v>
      </c>
      <c r="K49" s="281"/>
      <c r="L49" s="42" t="s">
        <v>189</v>
      </c>
      <c r="M49" s="264" t="s">
        <v>295</v>
      </c>
      <c r="N49" s="12"/>
    </row>
    <row r="50" spans="1:14" ht="27" customHeight="1" x14ac:dyDescent="0.15">
      <c r="A50" s="309" t="s">
        <v>82</v>
      </c>
      <c r="B50" s="221">
        <v>47</v>
      </c>
      <c r="C50" s="296" t="s">
        <v>60</v>
      </c>
      <c r="D50" s="238" t="s">
        <v>330</v>
      </c>
      <c r="E50" s="239"/>
      <c r="F50" s="135">
        <v>128250</v>
      </c>
      <c r="G50" s="240"/>
      <c r="H50" s="240"/>
      <c r="I50" s="240">
        <f>F50-H50</f>
        <v>128250</v>
      </c>
      <c r="J50" s="240">
        <f>I50+J49</f>
        <v>3343976</v>
      </c>
      <c r="K50" s="305"/>
      <c r="L50" s="245" t="s">
        <v>189</v>
      </c>
      <c r="M50" s="227" t="s">
        <v>296</v>
      </c>
      <c r="N50" s="12"/>
    </row>
    <row r="51" spans="1:14" ht="17" customHeight="1" x14ac:dyDescent="0.15">
      <c r="A51" s="307" t="s">
        <v>163</v>
      </c>
      <c r="B51" s="221">
        <v>48</v>
      </c>
      <c r="C51" s="32" t="s">
        <v>164</v>
      </c>
      <c r="D51" s="211" t="s">
        <v>165</v>
      </c>
      <c r="E51" s="211"/>
      <c r="F51" s="33">
        <v>2200</v>
      </c>
      <c r="G51" s="33" t="s">
        <v>111</v>
      </c>
      <c r="H51" s="33"/>
      <c r="I51" s="33">
        <f t="shared" ref="I51:I57" si="1">SUM(F51:H51)</f>
        <v>2200</v>
      </c>
      <c r="J51" s="33">
        <f>J50+I51</f>
        <v>3346176</v>
      </c>
      <c r="K51" s="34"/>
      <c r="L51" s="42"/>
      <c r="M51" s="255"/>
      <c r="N51" s="12"/>
    </row>
    <row r="52" spans="1:14" ht="81" customHeight="1" x14ac:dyDescent="0.15">
      <c r="A52" s="307" t="s">
        <v>166</v>
      </c>
      <c r="B52" s="221">
        <v>49</v>
      </c>
      <c r="C52" s="242" t="s">
        <v>170</v>
      </c>
      <c r="D52" s="238" t="s">
        <v>334</v>
      </c>
      <c r="E52" s="238"/>
      <c r="F52" s="240">
        <v>487350</v>
      </c>
      <c r="G52" s="240" t="s">
        <v>111</v>
      </c>
      <c r="H52" s="240"/>
      <c r="I52" s="240">
        <f t="shared" si="1"/>
        <v>487350</v>
      </c>
      <c r="J52" s="240">
        <f>J51+I52</f>
        <v>3833526</v>
      </c>
      <c r="K52" s="137"/>
      <c r="L52" s="245"/>
      <c r="M52" s="228" t="s">
        <v>297</v>
      </c>
      <c r="N52" s="12"/>
    </row>
    <row r="53" spans="1:14" ht="26" customHeight="1" x14ac:dyDescent="0.15">
      <c r="A53" s="307" t="s">
        <v>150</v>
      </c>
      <c r="B53" s="221">
        <v>50</v>
      </c>
      <c r="C53" s="32" t="s">
        <v>151</v>
      </c>
      <c r="D53" s="211" t="s">
        <v>155</v>
      </c>
      <c r="E53" s="211"/>
      <c r="F53" s="33">
        <v>0</v>
      </c>
      <c r="G53" s="33" t="s">
        <v>111</v>
      </c>
      <c r="H53" s="33"/>
      <c r="I53" s="33">
        <f t="shared" si="1"/>
        <v>0</v>
      </c>
      <c r="J53" s="33">
        <f>J52+I53</f>
        <v>3833526</v>
      </c>
      <c r="K53" s="34"/>
      <c r="L53" s="42" t="s">
        <v>185</v>
      </c>
      <c r="M53" s="255" t="s">
        <v>156</v>
      </c>
      <c r="N53" s="12"/>
    </row>
    <row r="54" spans="1:14" ht="19" customHeight="1" x14ac:dyDescent="0.15">
      <c r="A54" s="307" t="s">
        <v>131</v>
      </c>
      <c r="B54" s="221">
        <v>51</v>
      </c>
      <c r="C54" s="242" t="s">
        <v>130</v>
      </c>
      <c r="D54" s="238" t="s">
        <v>132</v>
      </c>
      <c r="E54" s="238"/>
      <c r="F54" s="240">
        <v>50000</v>
      </c>
      <c r="G54" s="240" t="s">
        <v>111</v>
      </c>
      <c r="H54" s="240"/>
      <c r="I54" s="240">
        <f t="shared" si="1"/>
        <v>50000</v>
      </c>
      <c r="J54" s="240">
        <f>J53+I54</f>
        <v>3883526</v>
      </c>
      <c r="K54" s="137"/>
      <c r="L54" s="252"/>
      <c r="M54" s="228"/>
      <c r="N54" s="12"/>
    </row>
    <row r="55" spans="1:14" ht="123" customHeight="1" x14ac:dyDescent="0.15">
      <c r="A55" s="307" t="s">
        <v>129</v>
      </c>
      <c r="B55" s="221">
        <v>52</v>
      </c>
      <c r="C55" s="32" t="s">
        <v>140</v>
      </c>
      <c r="D55" s="211" t="s">
        <v>139</v>
      </c>
      <c r="E55" s="211"/>
      <c r="F55" s="67">
        <v>60000</v>
      </c>
      <c r="G55" s="33" t="s">
        <v>111</v>
      </c>
      <c r="H55" s="33"/>
      <c r="I55" s="33">
        <f t="shared" si="1"/>
        <v>60000</v>
      </c>
      <c r="J55" s="33">
        <f>J52+I55</f>
        <v>3893526</v>
      </c>
      <c r="K55" s="34"/>
      <c r="L55" s="42" t="s">
        <v>182</v>
      </c>
      <c r="M55" s="255" t="s">
        <v>276</v>
      </c>
      <c r="N55" s="12"/>
    </row>
    <row r="56" spans="1:14" ht="19" customHeight="1" x14ac:dyDescent="0.15">
      <c r="A56" s="307" t="s">
        <v>143</v>
      </c>
      <c r="B56" s="221">
        <v>54</v>
      </c>
      <c r="C56" s="242" t="s">
        <v>140</v>
      </c>
      <c r="D56" s="238" t="s">
        <v>146</v>
      </c>
      <c r="E56" s="238"/>
      <c r="F56" s="240">
        <v>5089</v>
      </c>
      <c r="G56" s="240" t="s">
        <v>111</v>
      </c>
      <c r="H56" s="240"/>
      <c r="I56" s="240">
        <f t="shared" si="1"/>
        <v>5089</v>
      </c>
      <c r="J56" s="240">
        <f>J53+I56</f>
        <v>3838615</v>
      </c>
      <c r="K56" s="137"/>
      <c r="L56" s="241"/>
      <c r="M56" s="228"/>
      <c r="N56" s="12"/>
    </row>
    <row r="57" spans="1:14" ht="49" customHeight="1" x14ac:dyDescent="0.15">
      <c r="A57" s="307" t="s">
        <v>149</v>
      </c>
      <c r="B57" s="221">
        <v>55</v>
      </c>
      <c r="C57" s="32" t="s">
        <v>151</v>
      </c>
      <c r="D57" s="211" t="s">
        <v>153</v>
      </c>
      <c r="E57" s="211"/>
      <c r="F57" s="33">
        <v>5000</v>
      </c>
      <c r="G57" s="33" t="s">
        <v>111</v>
      </c>
      <c r="H57" s="33"/>
      <c r="I57" s="33">
        <f t="shared" si="1"/>
        <v>5000</v>
      </c>
      <c r="J57" s="33">
        <f t="shared" ref="J57" si="2">J56+I57</f>
        <v>3843615</v>
      </c>
      <c r="K57" s="34"/>
      <c r="L57" s="42" t="s">
        <v>184</v>
      </c>
      <c r="M57" s="255" t="s">
        <v>154</v>
      </c>
      <c r="N57" s="12"/>
    </row>
    <row r="58" spans="1:14" ht="46" customHeight="1" x14ac:dyDescent="0.15">
      <c r="A58" s="307" t="s">
        <v>141</v>
      </c>
      <c r="B58" s="221">
        <v>28</v>
      </c>
      <c r="C58" s="242" t="s">
        <v>140</v>
      </c>
      <c r="D58" s="238" t="s">
        <v>144</v>
      </c>
      <c r="E58" s="238"/>
      <c r="F58" s="240">
        <v>26038</v>
      </c>
      <c r="G58" s="240" t="s">
        <v>111</v>
      </c>
      <c r="H58" s="240"/>
      <c r="I58" s="249">
        <f>SUM(F58:H58)</f>
        <v>26038</v>
      </c>
      <c r="J58" s="240">
        <f>J55+I58</f>
        <v>3919564</v>
      </c>
      <c r="K58" s="137"/>
      <c r="L58" s="241"/>
      <c r="M58" s="228"/>
      <c r="N58" s="12"/>
    </row>
    <row r="59" spans="1:14" ht="46" customHeight="1" x14ac:dyDescent="0.15">
      <c r="A59" s="307" t="s">
        <v>158</v>
      </c>
      <c r="B59" s="221">
        <v>29</v>
      </c>
      <c r="C59" s="32" t="s">
        <v>160</v>
      </c>
      <c r="D59" s="211" t="s">
        <v>144</v>
      </c>
      <c r="E59" s="211"/>
      <c r="F59" s="33">
        <v>75000</v>
      </c>
      <c r="G59" s="33" t="s">
        <v>111</v>
      </c>
      <c r="H59" s="33"/>
      <c r="I59" s="72">
        <f>SUM(F59:H59)</f>
        <v>75000</v>
      </c>
      <c r="J59" s="33">
        <f>J58+I59</f>
        <v>3994564</v>
      </c>
      <c r="K59" s="34"/>
      <c r="L59" s="42"/>
      <c r="M59" s="255"/>
      <c r="N59" s="12"/>
    </row>
    <row r="60" spans="1:14" ht="46" customHeight="1" x14ac:dyDescent="0.15">
      <c r="A60" s="307" t="s">
        <v>147</v>
      </c>
      <c r="B60" s="221">
        <v>31</v>
      </c>
      <c r="C60" s="242" t="s">
        <v>151</v>
      </c>
      <c r="D60" s="238" t="s">
        <v>144</v>
      </c>
      <c r="E60" s="238"/>
      <c r="F60" s="240">
        <v>9548</v>
      </c>
      <c r="G60" s="240" t="s">
        <v>111</v>
      </c>
      <c r="H60" s="240"/>
      <c r="I60" s="249">
        <f>SUM(F60:H60)</f>
        <v>9548</v>
      </c>
      <c r="J60" s="240">
        <f>J59+I60</f>
        <v>4004112</v>
      </c>
      <c r="K60" s="137"/>
      <c r="L60" s="245"/>
      <c r="M60" s="228"/>
      <c r="N60" s="12"/>
    </row>
    <row r="61" spans="1:14" ht="46" customHeight="1" x14ac:dyDescent="0.15">
      <c r="A61" s="307" t="s">
        <v>148</v>
      </c>
      <c r="B61" s="221">
        <v>43</v>
      </c>
      <c r="C61" s="32" t="s">
        <v>151</v>
      </c>
      <c r="D61" s="211" t="s">
        <v>152</v>
      </c>
      <c r="E61" s="211"/>
      <c r="F61" s="33">
        <v>26850</v>
      </c>
      <c r="G61" s="33" t="s">
        <v>111</v>
      </c>
      <c r="H61" s="33"/>
      <c r="I61" s="33">
        <f>SUM(F61:H61)</f>
        <v>26850</v>
      </c>
      <c r="J61" s="33">
        <f>J60+I61</f>
        <v>4030962</v>
      </c>
      <c r="K61" s="34"/>
      <c r="L61" s="42"/>
      <c r="M61" s="255" t="s">
        <v>277</v>
      </c>
      <c r="N61" s="12"/>
    </row>
    <row r="62" spans="1:14" ht="46" customHeight="1" x14ac:dyDescent="0.15">
      <c r="A62" s="307" t="s">
        <v>142</v>
      </c>
      <c r="B62" s="221">
        <v>53</v>
      </c>
      <c r="C62" s="242" t="s">
        <v>140</v>
      </c>
      <c r="D62" s="238" t="s">
        <v>145</v>
      </c>
      <c r="E62" s="238"/>
      <c r="F62" s="240">
        <v>7500</v>
      </c>
      <c r="G62" s="240" t="s">
        <v>111</v>
      </c>
      <c r="H62" s="240"/>
      <c r="I62" s="240">
        <f t="shared" ref="I62:I66" si="3">SUM(F62:H62)</f>
        <v>7500</v>
      </c>
      <c r="J62" s="240">
        <f t="shared" ref="J62:J64" si="4">J61+I62</f>
        <v>4038462</v>
      </c>
      <c r="K62" s="137"/>
      <c r="L62" s="245"/>
      <c r="M62" s="228"/>
      <c r="N62" s="12"/>
    </row>
    <row r="63" spans="1:14" ht="46" customHeight="1" x14ac:dyDescent="0.15">
      <c r="A63" s="307" t="s">
        <v>143</v>
      </c>
      <c r="B63" s="221">
        <v>54</v>
      </c>
      <c r="C63" s="32" t="s">
        <v>140</v>
      </c>
      <c r="D63" s="211" t="s">
        <v>146</v>
      </c>
      <c r="E63" s="211"/>
      <c r="F63" s="33">
        <v>5089</v>
      </c>
      <c r="G63" s="33" t="s">
        <v>111</v>
      </c>
      <c r="H63" s="33"/>
      <c r="I63" s="33">
        <f t="shared" si="3"/>
        <v>5089</v>
      </c>
      <c r="J63" s="33">
        <f t="shared" si="4"/>
        <v>4043551</v>
      </c>
      <c r="K63" s="34"/>
      <c r="L63" s="42"/>
      <c r="M63" s="255"/>
      <c r="N63" s="12"/>
    </row>
    <row r="64" spans="1:14" ht="46" customHeight="1" x14ac:dyDescent="0.15">
      <c r="A64" s="307" t="s">
        <v>168</v>
      </c>
      <c r="B64" s="221">
        <v>56</v>
      </c>
      <c r="C64" s="242" t="s">
        <v>170</v>
      </c>
      <c r="D64" s="238" t="s">
        <v>173</v>
      </c>
      <c r="E64" s="238"/>
      <c r="F64" s="240">
        <v>3000</v>
      </c>
      <c r="G64" s="240" t="s">
        <v>111</v>
      </c>
      <c r="H64" s="240"/>
      <c r="I64" s="240">
        <f t="shared" si="3"/>
        <v>3000</v>
      </c>
      <c r="J64" s="240">
        <f t="shared" si="4"/>
        <v>4046551</v>
      </c>
      <c r="K64" s="137"/>
      <c r="L64" s="245"/>
      <c r="M64" s="228"/>
      <c r="N64" s="12"/>
    </row>
    <row r="65" spans="1:262" ht="46" customHeight="1" x14ac:dyDescent="0.15">
      <c r="A65" s="307" t="s">
        <v>169</v>
      </c>
      <c r="B65" s="221">
        <v>57</v>
      </c>
      <c r="C65" s="243" t="s">
        <v>170</v>
      </c>
      <c r="D65" s="233" t="s">
        <v>174</v>
      </c>
      <c r="E65" s="233"/>
      <c r="F65" s="256">
        <v>22600</v>
      </c>
      <c r="G65" s="235" t="s">
        <v>111</v>
      </c>
      <c r="H65" s="235"/>
      <c r="I65" s="235">
        <f t="shared" si="3"/>
        <v>22600</v>
      </c>
      <c r="J65" s="33">
        <f>J62+I65</f>
        <v>4061062</v>
      </c>
      <c r="K65" s="244"/>
      <c r="L65" s="247"/>
      <c r="M65" s="229" t="s">
        <v>175</v>
      </c>
      <c r="N65" s="12"/>
    </row>
    <row r="66" spans="1:262" ht="46" customHeight="1" x14ac:dyDescent="0.15">
      <c r="A66" s="307" t="s">
        <v>159</v>
      </c>
      <c r="B66" s="221">
        <v>58</v>
      </c>
      <c r="C66" s="242" t="s">
        <v>160</v>
      </c>
      <c r="D66" s="238" t="s">
        <v>162</v>
      </c>
      <c r="E66" s="238"/>
      <c r="F66" s="240">
        <v>8000</v>
      </c>
      <c r="G66" s="240" t="s">
        <v>111</v>
      </c>
      <c r="H66" s="240"/>
      <c r="I66" s="240">
        <f t="shared" si="3"/>
        <v>8000</v>
      </c>
      <c r="J66" s="240">
        <f t="shared" ref="J66" si="5">J65+I66</f>
        <v>4069062</v>
      </c>
      <c r="K66" s="137"/>
      <c r="L66" s="245"/>
      <c r="M66" s="228" t="s">
        <v>278</v>
      </c>
      <c r="N66" s="12"/>
    </row>
    <row r="67" spans="1:262" ht="31.5" customHeight="1" x14ac:dyDescent="0.15">
      <c r="A67" s="223" t="s">
        <v>111</v>
      </c>
      <c r="B67" s="220"/>
      <c r="C67" s="219"/>
      <c r="D67" s="205"/>
      <c r="E67" s="206"/>
      <c r="F67" s="66"/>
      <c r="G67" s="66"/>
      <c r="H67" s="66"/>
      <c r="I67" s="66"/>
      <c r="J67" s="36"/>
      <c r="K67" s="66"/>
      <c r="L67" s="207"/>
      <c r="M67" s="71"/>
      <c r="N67" s="12"/>
    </row>
    <row r="68" spans="1:262" x14ac:dyDescent="0.15">
      <c r="E68" s="14"/>
      <c r="H68" s="4"/>
      <c r="M68" s="15"/>
      <c r="N68" s="12"/>
    </row>
    <row r="69" spans="1:262" x14ac:dyDescent="0.15">
      <c r="A69" s="48"/>
      <c r="B69" s="48"/>
      <c r="C69" s="48"/>
      <c r="D69" s="48"/>
      <c r="E69" s="47"/>
      <c r="F69" s="47"/>
      <c r="G69" s="47"/>
      <c r="H69" s="157"/>
      <c r="I69" s="47"/>
      <c r="J69" s="47"/>
      <c r="K69" s="47"/>
      <c r="L69" s="158"/>
      <c r="M69" s="159"/>
      <c r="N69" s="12"/>
    </row>
    <row r="70" spans="1:262" ht="15" thickBot="1" x14ac:dyDescent="0.2">
      <c r="A70" s="48"/>
      <c r="B70" s="48"/>
      <c r="C70" s="48"/>
      <c r="D70" s="48"/>
      <c r="E70" s="160"/>
      <c r="F70" s="160"/>
      <c r="G70" s="160"/>
      <c r="H70" s="161"/>
      <c r="I70" s="47"/>
      <c r="J70" s="47"/>
      <c r="K70" s="47"/>
      <c r="L70" s="158"/>
      <c r="M70" s="162"/>
    </row>
    <row r="71" spans="1:262" s="17" customFormat="1" ht="15" thickBot="1" x14ac:dyDescent="0.2">
      <c r="A71" s="163"/>
      <c r="B71" s="163"/>
      <c r="C71" s="164"/>
      <c r="D71" s="165" t="s">
        <v>11</v>
      </c>
      <c r="E71" s="166"/>
      <c r="F71" s="166"/>
      <c r="G71" s="166"/>
      <c r="H71" s="167"/>
      <c r="I71" s="166"/>
      <c r="J71" s="168"/>
      <c r="K71" s="169"/>
      <c r="L71" s="170"/>
      <c r="M71" s="170"/>
      <c r="N71" s="18"/>
      <c r="O71" s="19"/>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c r="IW71" s="20"/>
      <c r="IX71" s="20"/>
      <c r="IY71" s="20"/>
      <c r="IZ71" s="20"/>
      <c r="JA71" s="20"/>
      <c r="JB71" s="20"/>
    </row>
    <row r="72" spans="1:262" s="17" customFormat="1" x14ac:dyDescent="0.15">
      <c r="A72" s="171"/>
      <c r="B72" s="171"/>
      <c r="C72" s="171"/>
      <c r="D72" s="172"/>
      <c r="E72" s="173"/>
      <c r="F72" s="173"/>
      <c r="G72" s="173"/>
      <c r="H72" s="174"/>
      <c r="I72" s="173"/>
      <c r="J72" s="175"/>
      <c r="K72" s="173"/>
      <c r="L72" s="176"/>
      <c r="M72" s="176"/>
      <c r="N72" s="18"/>
      <c r="O72" s="19"/>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c r="IW72" s="20"/>
      <c r="IX72" s="20"/>
      <c r="IY72" s="20"/>
      <c r="IZ72" s="20"/>
      <c r="JA72" s="20"/>
      <c r="JB72" s="20"/>
    </row>
    <row r="73" spans="1:262" s="17" customFormat="1" x14ac:dyDescent="0.15">
      <c r="A73" s="177"/>
      <c r="B73" s="177"/>
      <c r="C73" s="177"/>
      <c r="D73" s="178"/>
      <c r="E73" s="169"/>
      <c r="F73" s="169"/>
      <c r="G73" s="169"/>
      <c r="H73" s="179"/>
      <c r="I73" s="169"/>
      <c r="J73" s="180"/>
      <c r="K73" s="169"/>
      <c r="L73" s="170"/>
      <c r="M73" s="170"/>
      <c r="N73" s="18"/>
      <c r="O73" s="21"/>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row>
    <row r="74" spans="1:262" s="17" customFormat="1" x14ac:dyDescent="0.15">
      <c r="A74" s="338" t="s">
        <v>341</v>
      </c>
      <c r="B74" s="177"/>
      <c r="C74" s="177"/>
      <c r="D74" s="178"/>
      <c r="E74" s="169"/>
      <c r="F74" s="169"/>
      <c r="G74" s="169"/>
      <c r="H74" s="179"/>
      <c r="I74" s="169"/>
      <c r="J74" s="180"/>
      <c r="K74" s="169"/>
      <c r="L74" s="170"/>
      <c r="M74" s="170"/>
      <c r="N74" s="18"/>
      <c r="O74" s="21"/>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c r="IW74" s="20"/>
      <c r="IX74" s="20"/>
      <c r="IY74" s="20"/>
      <c r="IZ74" s="20"/>
      <c r="JA74" s="20"/>
      <c r="JB74" s="20"/>
    </row>
    <row r="75" spans="1:262" s="31" customFormat="1" ht="30.75" customHeight="1" x14ac:dyDescent="0.15">
      <c r="A75" s="181" t="s">
        <v>3</v>
      </c>
      <c r="B75" s="181"/>
      <c r="C75" s="181" t="s">
        <v>4</v>
      </c>
      <c r="D75" s="182" t="s">
        <v>8</v>
      </c>
      <c r="E75" s="183"/>
      <c r="F75" s="184" t="s">
        <v>6</v>
      </c>
      <c r="G75" s="185" t="s">
        <v>5</v>
      </c>
      <c r="H75" s="185" t="s">
        <v>7</v>
      </c>
      <c r="I75" s="186" t="s">
        <v>0</v>
      </c>
      <c r="J75" s="186" t="s">
        <v>20</v>
      </c>
      <c r="K75" s="187" t="s">
        <v>1</v>
      </c>
      <c r="L75" s="188" t="s">
        <v>19</v>
      </c>
      <c r="M75" s="182" t="s">
        <v>2</v>
      </c>
      <c r="N75" s="30"/>
    </row>
    <row r="76" spans="1:262" x14ac:dyDescent="0.15">
      <c r="A76" s="189"/>
      <c r="B76" s="189"/>
      <c r="C76" s="189"/>
      <c r="D76" s="190"/>
      <c r="E76" s="47"/>
      <c r="F76" s="191"/>
      <c r="G76" s="192"/>
      <c r="H76" s="193"/>
      <c r="I76" s="194"/>
      <c r="J76" s="194"/>
      <c r="K76" s="195"/>
      <c r="L76" s="196"/>
      <c r="M76" s="190"/>
    </row>
    <row r="77" spans="1:262" s="13" customFormat="1" x14ac:dyDescent="0.15">
      <c r="A77" s="197"/>
      <c r="B77" s="197"/>
      <c r="C77" s="198" t="s">
        <v>21</v>
      </c>
      <c r="D77" s="199" t="s">
        <v>13</v>
      </c>
      <c r="E77" s="200"/>
      <c r="F77" s="200"/>
      <c r="G77" s="200"/>
      <c r="H77" s="201"/>
      <c r="I77" s="200"/>
      <c r="J77" s="200"/>
      <c r="K77" s="202"/>
      <c r="L77" s="203"/>
      <c r="M77" s="204"/>
    </row>
    <row r="78" spans="1:262" ht="31.5" customHeight="1" x14ac:dyDescent="0.15">
      <c r="A78" s="74"/>
      <c r="B78" s="212"/>
      <c r="C78" s="75"/>
      <c r="D78" s="76">
        <v>19000</v>
      </c>
      <c r="E78" s="77" t="s">
        <v>111</v>
      </c>
      <c r="F78" s="78">
        <v>0</v>
      </c>
      <c r="G78" s="79">
        <v>0</v>
      </c>
      <c r="H78" s="78">
        <v>19000</v>
      </c>
      <c r="I78" s="78">
        <f t="shared" ref="I78:I80" si="6">SUM(F78:H78)</f>
        <v>19000</v>
      </c>
      <c r="J78" s="80">
        <f>I78</f>
        <v>19000</v>
      </c>
      <c r="K78" s="81" t="s">
        <v>25</v>
      </c>
      <c r="L78" s="82" t="s">
        <v>46</v>
      </c>
      <c r="M78" s="83" t="s">
        <v>83</v>
      </c>
    </row>
    <row r="79" spans="1:262" ht="31.5" customHeight="1" x14ac:dyDescent="0.15">
      <c r="A79" s="84"/>
      <c r="B79" s="213"/>
      <c r="C79" s="57"/>
      <c r="D79" s="58">
        <v>6000</v>
      </c>
      <c r="E79" s="65" t="s">
        <v>111</v>
      </c>
      <c r="F79" s="40">
        <v>0</v>
      </c>
      <c r="G79" s="59">
        <v>0</v>
      </c>
      <c r="H79" s="40">
        <v>6000</v>
      </c>
      <c r="I79" s="40">
        <f t="shared" si="6"/>
        <v>6000</v>
      </c>
      <c r="J79" s="35">
        <f>J78+I79</f>
        <v>25000</v>
      </c>
      <c r="K79" s="37" t="s">
        <v>97</v>
      </c>
      <c r="L79" s="43" t="s">
        <v>46</v>
      </c>
      <c r="M79" s="85" t="s">
        <v>84</v>
      </c>
      <c r="N79" s="13"/>
    </row>
    <row r="80" spans="1:262" ht="31.5" customHeight="1" x14ac:dyDescent="0.15">
      <c r="A80" s="86"/>
      <c r="B80" s="51"/>
      <c r="C80" s="87"/>
      <c r="D80" s="88">
        <v>2208</v>
      </c>
      <c r="E80" s="89" t="s">
        <v>111</v>
      </c>
      <c r="F80" s="90">
        <v>0</v>
      </c>
      <c r="G80" s="91">
        <v>0</v>
      </c>
      <c r="H80" s="90">
        <v>2208</v>
      </c>
      <c r="I80" s="90">
        <f t="shared" si="6"/>
        <v>2208</v>
      </c>
      <c r="J80" s="92">
        <f>J79+I80</f>
        <v>27208</v>
      </c>
      <c r="K80" s="93" t="s">
        <v>98</v>
      </c>
      <c r="L80" s="94" t="s">
        <v>62</v>
      </c>
      <c r="M80" s="95" t="s">
        <v>85</v>
      </c>
      <c r="N80" s="13"/>
    </row>
    <row r="81" spans="1:13" ht="31.5" customHeight="1" x14ac:dyDescent="0.15">
      <c r="A81" s="96"/>
      <c r="B81" s="214"/>
      <c r="C81" s="97" t="s">
        <v>26</v>
      </c>
      <c r="D81" s="98" t="s">
        <v>86</v>
      </c>
      <c r="E81" s="99"/>
      <c r="F81" s="78">
        <v>0</v>
      </c>
      <c r="G81" s="79">
        <v>0</v>
      </c>
      <c r="H81" s="100">
        <v>1100</v>
      </c>
      <c r="I81" s="101">
        <f>SUM(F81:H81)</f>
        <v>1100</v>
      </c>
      <c r="J81" s="80">
        <f t="shared" ref="J81:J108" si="7">J80+I81</f>
        <v>28308</v>
      </c>
      <c r="K81" s="102" t="s">
        <v>39</v>
      </c>
      <c r="L81" s="103" t="s">
        <v>87</v>
      </c>
      <c r="M81" s="104" t="s">
        <v>88</v>
      </c>
    </row>
    <row r="82" spans="1:13" ht="31.5" customHeight="1" x14ac:dyDescent="0.15">
      <c r="A82" s="105"/>
      <c r="B82" s="215"/>
      <c r="C82" s="39" t="s">
        <v>26</v>
      </c>
      <c r="D82" s="60" t="s">
        <v>89</v>
      </c>
      <c r="E82" s="61"/>
      <c r="F82" s="61"/>
      <c r="G82" s="61"/>
      <c r="H82" s="63">
        <v>5250</v>
      </c>
      <c r="I82" s="64">
        <f t="shared" ref="I82:I108" si="8">SUM(F82:H82)</f>
        <v>5250</v>
      </c>
      <c r="J82" s="35">
        <f t="shared" si="7"/>
        <v>33558</v>
      </c>
      <c r="K82" s="38" t="s">
        <v>40</v>
      </c>
      <c r="L82" s="62" t="s">
        <v>90</v>
      </c>
      <c r="M82" s="106" t="s">
        <v>91</v>
      </c>
    </row>
    <row r="83" spans="1:13" ht="31.5" customHeight="1" x14ac:dyDescent="0.15">
      <c r="A83" s="105"/>
      <c r="B83" s="215"/>
      <c r="C83" s="39" t="s">
        <v>26</v>
      </c>
      <c r="D83" s="70" t="s">
        <v>92</v>
      </c>
      <c r="E83" s="61"/>
      <c r="F83" s="61"/>
      <c r="G83" s="61"/>
      <c r="H83" s="63">
        <v>500</v>
      </c>
      <c r="I83" s="64">
        <f t="shared" si="8"/>
        <v>500</v>
      </c>
      <c r="J83" s="35">
        <f t="shared" si="7"/>
        <v>34058</v>
      </c>
      <c r="K83" s="38" t="s">
        <v>41</v>
      </c>
      <c r="L83" s="62" t="s">
        <v>90</v>
      </c>
      <c r="M83" s="106" t="s">
        <v>93</v>
      </c>
    </row>
    <row r="84" spans="1:13" ht="31.5" customHeight="1" x14ac:dyDescent="0.15">
      <c r="A84" s="107"/>
      <c r="B84" s="41"/>
      <c r="C84" s="39" t="s">
        <v>26</v>
      </c>
      <c r="D84" s="60" t="s">
        <v>94</v>
      </c>
      <c r="E84" s="35"/>
      <c r="F84" s="40">
        <v>0</v>
      </c>
      <c r="G84" s="59">
        <v>0</v>
      </c>
      <c r="H84" s="63">
        <v>1500</v>
      </c>
      <c r="I84" s="64">
        <f t="shared" si="8"/>
        <v>1500</v>
      </c>
      <c r="J84" s="35">
        <f t="shared" si="7"/>
        <v>35558</v>
      </c>
      <c r="K84" s="38" t="s">
        <v>42</v>
      </c>
      <c r="L84" s="62" t="s">
        <v>90</v>
      </c>
      <c r="M84" s="106" t="s">
        <v>95</v>
      </c>
    </row>
    <row r="85" spans="1:13" ht="31.5" customHeight="1" x14ac:dyDescent="0.15">
      <c r="A85" s="86"/>
      <c r="B85" s="51"/>
      <c r="C85" s="108" t="s">
        <v>26</v>
      </c>
      <c r="D85" s="88" t="s">
        <v>96</v>
      </c>
      <c r="E85" s="92"/>
      <c r="F85" s="90">
        <v>0</v>
      </c>
      <c r="G85" s="91">
        <v>0</v>
      </c>
      <c r="H85" s="109">
        <v>1600</v>
      </c>
      <c r="I85" s="110">
        <f t="shared" si="8"/>
        <v>1600</v>
      </c>
      <c r="J85" s="92">
        <f t="shared" si="7"/>
        <v>37158</v>
      </c>
      <c r="K85" s="111" t="s">
        <v>43</v>
      </c>
      <c r="L85" s="112" t="s">
        <v>90</v>
      </c>
      <c r="M85" s="113" t="s">
        <v>91</v>
      </c>
    </row>
    <row r="86" spans="1:13" ht="31.5" customHeight="1" x14ac:dyDescent="0.15">
      <c r="A86" s="114" t="s">
        <v>99</v>
      </c>
      <c r="B86" s="216"/>
      <c r="C86" s="115" t="s">
        <v>44</v>
      </c>
      <c r="D86" s="116" t="s">
        <v>100</v>
      </c>
      <c r="E86" s="80"/>
      <c r="F86" s="78">
        <v>74289</v>
      </c>
      <c r="G86" s="79">
        <f>F86*0.45</f>
        <v>33430.050000000003</v>
      </c>
      <c r="H86" s="78">
        <v>0</v>
      </c>
      <c r="I86" s="78">
        <f t="shared" ref="I86:I87" si="9">SUM(F86:H86)</f>
        <v>107719.05</v>
      </c>
      <c r="J86" s="80">
        <f t="shared" si="7"/>
        <v>144877.04999999999</v>
      </c>
      <c r="K86" s="117" t="s">
        <v>51</v>
      </c>
      <c r="L86" s="118"/>
      <c r="M86" s="119" t="s">
        <v>101</v>
      </c>
    </row>
    <row r="87" spans="1:13" ht="31.5" customHeight="1" x14ac:dyDescent="0.15">
      <c r="A87" s="120" t="s">
        <v>102</v>
      </c>
      <c r="B87" s="217"/>
      <c r="C87" s="121" t="s">
        <v>44</v>
      </c>
      <c r="D87" s="122" t="s">
        <v>103</v>
      </c>
      <c r="E87" s="92"/>
      <c r="F87" s="90">
        <v>44698</v>
      </c>
      <c r="G87" s="91">
        <f>F87*0.3</f>
        <v>13409.4</v>
      </c>
      <c r="H87" s="90">
        <v>0</v>
      </c>
      <c r="I87" s="90">
        <f t="shared" si="9"/>
        <v>58107.4</v>
      </c>
      <c r="J87" s="92">
        <f t="shared" si="7"/>
        <v>202984.44999999998</v>
      </c>
      <c r="K87" s="123" t="s">
        <v>52</v>
      </c>
      <c r="L87" s="124"/>
      <c r="M87" s="125" t="s">
        <v>104</v>
      </c>
    </row>
    <row r="88" spans="1:13" ht="35" customHeight="1" x14ac:dyDescent="0.15">
      <c r="A88" s="74"/>
      <c r="B88" s="212"/>
      <c r="C88" s="75" t="s">
        <v>54</v>
      </c>
      <c r="D88" s="126" t="s">
        <v>105</v>
      </c>
      <c r="E88" s="80"/>
      <c r="F88" s="78">
        <v>0</v>
      </c>
      <c r="G88" s="79">
        <v>0</v>
      </c>
      <c r="H88" s="78">
        <v>1500</v>
      </c>
      <c r="I88" s="78">
        <f t="shared" ref="I88:I90" si="10">SUM(F88:H88)</f>
        <v>1500</v>
      </c>
      <c r="J88" s="80">
        <f t="shared" si="7"/>
        <v>204484.44999999998</v>
      </c>
      <c r="K88" s="127" t="s">
        <v>55</v>
      </c>
      <c r="L88" s="82" t="s">
        <v>106</v>
      </c>
      <c r="M88" s="119" t="s">
        <v>107</v>
      </c>
    </row>
    <row r="89" spans="1:13" ht="57" customHeight="1" x14ac:dyDescent="0.15">
      <c r="A89" s="120"/>
      <c r="B89" s="217"/>
      <c r="C89" s="121" t="s">
        <v>54</v>
      </c>
      <c r="D89" s="122" t="s">
        <v>108</v>
      </c>
      <c r="E89" s="92"/>
      <c r="F89" s="90">
        <v>0</v>
      </c>
      <c r="G89" s="91">
        <v>0</v>
      </c>
      <c r="H89" s="90">
        <v>8149</v>
      </c>
      <c r="I89" s="90">
        <f t="shared" si="10"/>
        <v>8149</v>
      </c>
      <c r="J89" s="92">
        <f t="shared" si="7"/>
        <v>212633.44999999998</v>
      </c>
      <c r="K89" s="128" t="s">
        <v>112</v>
      </c>
      <c r="L89" s="129" t="s">
        <v>109</v>
      </c>
      <c r="M89" s="125" t="s">
        <v>110</v>
      </c>
    </row>
    <row r="90" spans="1:13" ht="31.5" customHeight="1" x14ac:dyDescent="0.15">
      <c r="A90" s="130"/>
      <c r="B90" s="218"/>
      <c r="C90" s="131" t="s">
        <v>113</v>
      </c>
      <c r="D90" s="132" t="s">
        <v>114</v>
      </c>
      <c r="E90" s="133"/>
      <c r="F90" s="134">
        <v>0</v>
      </c>
      <c r="G90" s="135">
        <v>0</v>
      </c>
      <c r="H90" s="134">
        <v>24356</v>
      </c>
      <c r="I90" s="134">
        <f t="shared" si="10"/>
        <v>24356</v>
      </c>
      <c r="J90" s="133">
        <f t="shared" si="7"/>
        <v>236989.44999999998</v>
      </c>
      <c r="K90" s="136" t="s">
        <v>116</v>
      </c>
      <c r="L90" s="137"/>
      <c r="M90" s="138" t="s">
        <v>115</v>
      </c>
    </row>
    <row r="91" spans="1:13" ht="31.5" customHeight="1" x14ac:dyDescent="0.15">
      <c r="A91" s="139"/>
      <c r="B91" s="140"/>
      <c r="C91" s="140" t="s">
        <v>197</v>
      </c>
      <c r="D91" s="140" t="s">
        <v>198</v>
      </c>
      <c r="E91" s="140"/>
      <c r="F91" s="140"/>
      <c r="G91" s="140"/>
      <c r="H91" s="140"/>
      <c r="I91" s="141" t="s">
        <v>199</v>
      </c>
      <c r="J91" s="80">
        <v>386989</v>
      </c>
      <c r="K91" s="142" t="s">
        <v>193</v>
      </c>
      <c r="L91" s="140"/>
      <c r="M91" s="143" t="s">
        <v>200</v>
      </c>
    </row>
    <row r="92" spans="1:13" ht="31.5" customHeight="1" x14ac:dyDescent="0.15">
      <c r="A92" s="107">
        <v>52572</v>
      </c>
      <c r="B92" s="41"/>
      <c r="C92" s="41" t="s">
        <v>201</v>
      </c>
      <c r="D92" s="41" t="s">
        <v>202</v>
      </c>
      <c r="E92" s="41"/>
      <c r="F92" s="144" t="s">
        <v>203</v>
      </c>
      <c r="G92" s="144" t="s">
        <v>204</v>
      </c>
      <c r="H92" s="144"/>
      <c r="I92" s="144" t="s">
        <v>205</v>
      </c>
      <c r="J92" s="35">
        <v>438221</v>
      </c>
      <c r="K92" s="145" t="s">
        <v>245</v>
      </c>
      <c r="L92" s="41"/>
      <c r="M92" s="146"/>
    </row>
    <row r="93" spans="1:13" ht="31.5" customHeight="1" x14ac:dyDescent="0.15">
      <c r="A93" s="107">
        <v>52744</v>
      </c>
      <c r="B93" s="41"/>
      <c r="C93" s="41" t="s">
        <v>206</v>
      </c>
      <c r="D93" s="41" t="s">
        <v>207</v>
      </c>
      <c r="E93" s="41"/>
      <c r="F93" s="144" t="s">
        <v>208</v>
      </c>
      <c r="G93" s="144" t="s">
        <v>209</v>
      </c>
      <c r="H93" s="144"/>
      <c r="I93" s="144" t="s">
        <v>210</v>
      </c>
      <c r="J93" s="35">
        <v>441784</v>
      </c>
      <c r="K93" s="145" t="s">
        <v>246</v>
      </c>
      <c r="L93" s="41"/>
      <c r="M93" s="146"/>
    </row>
    <row r="94" spans="1:13" ht="31.5" customHeight="1" x14ac:dyDescent="0.15">
      <c r="A94" s="107">
        <v>52107</v>
      </c>
      <c r="B94" s="41"/>
      <c r="C94" s="41" t="s">
        <v>211</v>
      </c>
      <c r="D94" s="41" t="s">
        <v>207</v>
      </c>
      <c r="E94" s="41"/>
      <c r="F94" s="144" t="s">
        <v>212</v>
      </c>
      <c r="G94" s="144" t="s">
        <v>213</v>
      </c>
      <c r="H94" s="144"/>
      <c r="I94" s="144" t="s">
        <v>214</v>
      </c>
      <c r="J94" s="35">
        <v>447947</v>
      </c>
      <c r="K94" s="145" t="s">
        <v>247</v>
      </c>
      <c r="L94" s="41"/>
      <c r="M94" s="146"/>
    </row>
    <row r="95" spans="1:13" ht="31.5" customHeight="1" x14ac:dyDescent="0.15">
      <c r="A95" s="107">
        <v>89298</v>
      </c>
      <c r="B95" s="41"/>
      <c r="C95" s="41" t="s">
        <v>211</v>
      </c>
      <c r="D95" s="41" t="s">
        <v>207</v>
      </c>
      <c r="E95" s="41"/>
      <c r="F95" s="144" t="s">
        <v>215</v>
      </c>
      <c r="G95" s="144" t="s">
        <v>216</v>
      </c>
      <c r="H95" s="144"/>
      <c r="I95" s="144" t="s">
        <v>217</v>
      </c>
      <c r="J95" s="35">
        <v>459719</v>
      </c>
      <c r="K95" s="145" t="s">
        <v>248</v>
      </c>
      <c r="L95" s="41"/>
      <c r="M95" s="146"/>
    </row>
    <row r="96" spans="1:13" ht="31.5" customHeight="1" x14ac:dyDescent="0.15">
      <c r="A96" s="107">
        <v>52122</v>
      </c>
      <c r="B96" s="41"/>
      <c r="C96" s="41" t="s">
        <v>211</v>
      </c>
      <c r="D96" s="41" t="s">
        <v>207</v>
      </c>
      <c r="E96" s="41"/>
      <c r="F96" s="144" t="s">
        <v>218</v>
      </c>
      <c r="G96" s="144" t="s">
        <v>219</v>
      </c>
      <c r="H96" s="144"/>
      <c r="I96" s="144" t="s">
        <v>220</v>
      </c>
      <c r="J96" s="35">
        <v>463021</v>
      </c>
      <c r="K96" s="145" t="s">
        <v>249</v>
      </c>
      <c r="L96" s="41"/>
      <c r="M96" s="146"/>
    </row>
    <row r="97" spans="1:13" ht="31.5" customHeight="1" x14ac:dyDescent="0.15">
      <c r="A97" s="107">
        <v>52570</v>
      </c>
      <c r="B97" s="41"/>
      <c r="C97" s="41" t="s">
        <v>221</v>
      </c>
      <c r="D97" s="41" t="s">
        <v>207</v>
      </c>
      <c r="E97" s="41"/>
      <c r="F97" s="144" t="s">
        <v>222</v>
      </c>
      <c r="G97" s="144" t="s">
        <v>223</v>
      </c>
      <c r="H97" s="144"/>
      <c r="I97" s="144" t="s">
        <v>224</v>
      </c>
      <c r="J97" s="35">
        <v>471740</v>
      </c>
      <c r="K97" s="145" t="s">
        <v>250</v>
      </c>
      <c r="L97" s="41"/>
      <c r="M97" s="146"/>
    </row>
    <row r="98" spans="1:13" ht="31.5" customHeight="1" x14ac:dyDescent="0.15">
      <c r="A98" s="107">
        <v>52300</v>
      </c>
      <c r="B98" s="41"/>
      <c r="C98" s="41" t="s">
        <v>221</v>
      </c>
      <c r="D98" s="41" t="s">
        <v>207</v>
      </c>
      <c r="E98" s="41"/>
      <c r="F98" s="144" t="s">
        <v>225</v>
      </c>
      <c r="G98" s="144" t="s">
        <v>226</v>
      </c>
      <c r="H98" s="144"/>
      <c r="I98" s="144" t="s">
        <v>227</v>
      </c>
      <c r="J98" s="35">
        <v>476603</v>
      </c>
      <c r="K98" s="145" t="s">
        <v>251</v>
      </c>
      <c r="L98" s="41"/>
      <c r="M98" s="146"/>
    </row>
    <row r="99" spans="1:13" ht="31.5" customHeight="1" x14ac:dyDescent="0.15">
      <c r="A99" s="107">
        <v>52369</v>
      </c>
      <c r="B99" s="41"/>
      <c r="C99" s="41" t="s">
        <v>228</v>
      </c>
      <c r="D99" s="41" t="s">
        <v>207</v>
      </c>
      <c r="E99" s="41"/>
      <c r="F99" s="144" t="s">
        <v>229</v>
      </c>
      <c r="G99" s="144" t="s">
        <v>230</v>
      </c>
      <c r="H99" s="144"/>
      <c r="I99" s="144" t="s">
        <v>231</v>
      </c>
      <c r="J99" s="35">
        <v>515968</v>
      </c>
      <c r="K99" s="145" t="s">
        <v>252</v>
      </c>
      <c r="L99" s="41"/>
      <c r="M99" s="146"/>
    </row>
    <row r="100" spans="1:13" ht="31.5" customHeight="1" x14ac:dyDescent="0.15">
      <c r="A100" s="107">
        <v>52555</v>
      </c>
      <c r="B100" s="41"/>
      <c r="C100" s="41" t="s">
        <v>232</v>
      </c>
      <c r="D100" s="41" t="s">
        <v>207</v>
      </c>
      <c r="E100" s="41"/>
      <c r="F100" s="144" t="s">
        <v>233</v>
      </c>
      <c r="G100" s="144" t="s">
        <v>234</v>
      </c>
      <c r="H100" s="144"/>
      <c r="I100" s="144" t="s">
        <v>235</v>
      </c>
      <c r="J100" s="35">
        <v>523431</v>
      </c>
      <c r="K100" s="145" t="s">
        <v>253</v>
      </c>
      <c r="L100" s="41"/>
      <c r="M100" s="146"/>
    </row>
    <row r="101" spans="1:13" ht="31.5" customHeight="1" x14ac:dyDescent="0.15">
      <c r="A101" s="107">
        <v>52382</v>
      </c>
      <c r="B101" s="41"/>
      <c r="C101" s="41" t="s">
        <v>232</v>
      </c>
      <c r="D101" s="41" t="s">
        <v>207</v>
      </c>
      <c r="E101" s="41"/>
      <c r="F101" s="144" t="s">
        <v>236</v>
      </c>
      <c r="G101" s="144" t="s">
        <v>237</v>
      </c>
      <c r="H101" s="144"/>
      <c r="I101" s="144" t="s">
        <v>238</v>
      </c>
      <c r="J101" s="35">
        <v>529433</v>
      </c>
      <c r="K101" s="145" t="s">
        <v>254</v>
      </c>
      <c r="L101" s="41"/>
      <c r="M101" s="146"/>
    </row>
    <row r="102" spans="1:13" ht="31.5" customHeight="1" x14ac:dyDescent="0.15">
      <c r="A102" s="107">
        <v>52499</v>
      </c>
      <c r="B102" s="41"/>
      <c r="C102" s="41" t="s">
        <v>194</v>
      </c>
      <c r="D102" s="41" t="s">
        <v>207</v>
      </c>
      <c r="E102" s="41"/>
      <c r="F102" s="144" t="s">
        <v>239</v>
      </c>
      <c r="G102" s="144" t="s">
        <v>240</v>
      </c>
      <c r="H102" s="144"/>
      <c r="I102" s="144" t="s">
        <v>241</v>
      </c>
      <c r="J102" s="35">
        <v>575785</v>
      </c>
      <c r="K102" s="145" t="s">
        <v>255</v>
      </c>
      <c r="L102" s="41"/>
      <c r="M102" s="146"/>
    </row>
    <row r="103" spans="1:13" ht="31.5" customHeight="1" x14ac:dyDescent="0.15">
      <c r="A103" s="86"/>
      <c r="B103" s="51"/>
      <c r="C103" s="51" t="s">
        <v>197</v>
      </c>
      <c r="D103" s="51" t="s">
        <v>242</v>
      </c>
      <c r="E103" s="51"/>
      <c r="F103" s="147"/>
      <c r="G103" s="147"/>
      <c r="H103" s="147"/>
      <c r="I103" s="147" t="s">
        <v>243</v>
      </c>
      <c r="J103" s="92">
        <v>709238</v>
      </c>
      <c r="K103" s="148" t="s">
        <v>256</v>
      </c>
      <c r="L103" s="51"/>
      <c r="M103" s="149" t="s">
        <v>244</v>
      </c>
    </row>
    <row r="104" spans="1:13" ht="31.5" customHeight="1" x14ac:dyDescent="0.15">
      <c r="A104" s="107"/>
      <c r="B104" s="41"/>
      <c r="C104" s="41"/>
      <c r="D104" s="41" t="s">
        <v>274</v>
      </c>
      <c r="E104" s="41"/>
      <c r="F104" s="144"/>
      <c r="G104" s="144"/>
      <c r="H104" s="144"/>
      <c r="I104" s="64">
        <v>212249</v>
      </c>
      <c r="J104" s="35">
        <f>SUM(J103+I104)</f>
        <v>921487</v>
      </c>
      <c r="K104" s="209" t="s">
        <v>270</v>
      </c>
      <c r="L104" s="41"/>
      <c r="M104" s="208"/>
    </row>
    <row r="105" spans="1:13" ht="31.5" customHeight="1" x14ac:dyDescent="0.15">
      <c r="A105" s="139">
        <v>85311</v>
      </c>
      <c r="B105" s="140"/>
      <c r="C105" s="140" t="s">
        <v>117</v>
      </c>
      <c r="D105" s="140" t="s">
        <v>118</v>
      </c>
      <c r="E105" s="150"/>
      <c r="F105" s="78">
        <v>101501</v>
      </c>
      <c r="G105" s="79">
        <f>F105*0.68</f>
        <v>69020.680000000008</v>
      </c>
      <c r="H105" s="78">
        <v>0</v>
      </c>
      <c r="I105" s="78">
        <f t="shared" ref="I105:I106" si="11">SUM(F105:H105)</f>
        <v>170521.68</v>
      </c>
      <c r="J105" s="80">
        <f>SUM(J104+I105)</f>
        <v>1092008.68</v>
      </c>
      <c r="K105" s="151" t="s">
        <v>67</v>
      </c>
      <c r="L105" s="118"/>
      <c r="M105" s="152">
        <v>359325</v>
      </c>
    </row>
    <row r="106" spans="1:13" ht="31.5" customHeight="1" x14ac:dyDescent="0.15">
      <c r="A106" s="86"/>
      <c r="B106" s="51"/>
      <c r="C106" s="51" t="s">
        <v>117</v>
      </c>
      <c r="D106" s="51" t="s">
        <v>119</v>
      </c>
      <c r="E106" s="153"/>
      <c r="F106" s="90">
        <v>0</v>
      </c>
      <c r="G106" s="91">
        <v>0</v>
      </c>
      <c r="H106" s="90">
        <f>M105-I105</f>
        <v>188803.32</v>
      </c>
      <c r="I106" s="90">
        <f t="shared" si="11"/>
        <v>188803.32</v>
      </c>
      <c r="J106" s="92">
        <f>SUM(J105+I106)</f>
        <v>1280812</v>
      </c>
      <c r="K106" s="154" t="s">
        <v>68</v>
      </c>
      <c r="L106" s="124"/>
      <c r="M106" s="155"/>
    </row>
    <row r="107" spans="1:13" ht="31.5" customHeight="1" x14ac:dyDescent="0.15">
      <c r="C107" s="24"/>
      <c r="D107" s="25"/>
      <c r="F107" s="22"/>
      <c r="G107" s="23"/>
      <c r="H107" s="22"/>
      <c r="I107" s="64">
        <f t="shared" si="8"/>
        <v>0</v>
      </c>
      <c r="J107" s="35">
        <f t="shared" si="7"/>
        <v>1280812</v>
      </c>
      <c r="K107" s="14"/>
      <c r="M107" s="26"/>
    </row>
    <row r="108" spans="1:13" ht="31.5" customHeight="1" x14ac:dyDescent="0.15">
      <c r="C108" s="24"/>
      <c r="D108" s="25"/>
      <c r="F108" s="22"/>
      <c r="G108" s="23"/>
      <c r="H108" s="22"/>
      <c r="I108" s="64">
        <f t="shared" si="8"/>
        <v>0</v>
      </c>
      <c r="J108" s="35">
        <f t="shared" si="7"/>
        <v>1280812</v>
      </c>
      <c r="K108" s="14"/>
      <c r="M108" s="26"/>
    </row>
    <row r="110" spans="1:13" x14ac:dyDescent="0.15">
      <c r="A110" s="27"/>
      <c r="B110" s="27"/>
      <c r="C110" s="28"/>
      <c r="E110" s="1"/>
      <c r="F110" s="1"/>
      <c r="G110" s="1"/>
      <c r="H110" s="1"/>
      <c r="I110" s="1"/>
      <c r="J110" s="1"/>
      <c r="K110" s="1"/>
      <c r="L110" s="2"/>
      <c r="M110" s="1"/>
    </row>
  </sheetData>
  <sortState ref="A7:M57">
    <sortCondition ref="B7:B57"/>
  </sortState>
  <mergeCells count="3">
    <mergeCell ref="A2:M2"/>
    <mergeCell ref="A3:M3"/>
    <mergeCell ref="D6:E6"/>
  </mergeCells>
  <printOptions horizontalCentered="1"/>
  <pageMargins left="0" right="0" top="0.25" bottom="0.25" header="0.3" footer="0.3"/>
  <pageSetup paperSize="5" fitToHeight="2"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FY20</vt:lpstr>
      <vt:lpstr>'Budget FY20'!Print_Area</vt:lpstr>
    </vt:vector>
  </TitlesOfParts>
  <Company>CCSU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ChagnonK</dc:creator>
  <cp:lastModifiedBy>Microsoft Office User</cp:lastModifiedBy>
  <cp:lastPrinted>2019-02-06T21:29:12Z</cp:lastPrinted>
  <dcterms:created xsi:type="dcterms:W3CDTF">2002-01-11T18:30:13Z</dcterms:created>
  <dcterms:modified xsi:type="dcterms:W3CDTF">2019-02-06T21:29:41Z</dcterms:modified>
</cp:coreProperties>
</file>