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 BALANCES\Fiscal Year 2020\Turned in on 2-01-2019\"/>
    </mc:Choice>
  </mc:AlternateContent>
  <bookViews>
    <workbookView xWindow="-30" yWindow="240" windowWidth="19320" windowHeight="6015" tabRatio="424"/>
  </bookViews>
  <sheets>
    <sheet name="Budget FY20 (2-8-19)" sheetId="36" r:id="rId1"/>
  </sheets>
  <calcPr calcId="162913"/>
</workbook>
</file>

<file path=xl/calcChain.xml><?xml version="1.0" encoding="utf-8"?>
<calcChain xmlns="http://schemas.openxmlformats.org/spreadsheetml/2006/main">
  <c r="I7" i="36" l="1"/>
  <c r="H35" i="36"/>
  <c r="H34" i="36"/>
  <c r="H33" i="36"/>
  <c r="H32" i="36"/>
  <c r="F31" i="36"/>
  <c r="H31" i="36" s="1"/>
  <c r="F30" i="36"/>
  <c r="H30" i="36" s="1"/>
  <c r="F29" i="36"/>
  <c r="H29" i="36" s="1"/>
  <c r="F28" i="36"/>
  <c r="H28" i="36" s="1"/>
  <c r="F27" i="36"/>
  <c r="H27" i="36" s="1"/>
  <c r="F26" i="36"/>
  <c r="H26" i="36" s="1"/>
  <c r="F25" i="36"/>
  <c r="H25" i="36" s="1"/>
  <c r="F24" i="36"/>
  <c r="H24" i="36" s="1"/>
  <c r="F23" i="36"/>
  <c r="H23" i="36" s="1"/>
  <c r="I23" i="36" s="1"/>
  <c r="I8" i="36"/>
  <c r="I9" i="36" s="1"/>
  <c r="I10" i="36" s="1"/>
  <c r="I11" i="36" s="1"/>
  <c r="I12" i="36" s="1"/>
  <c r="I13" i="36" s="1"/>
  <c r="I14" i="36" s="1"/>
  <c r="I15" i="36" s="1"/>
  <c r="I24" i="36" l="1"/>
  <c r="I25" i="36" s="1"/>
  <c r="I26" i="36" s="1"/>
  <c r="I27" i="36" s="1"/>
  <c r="I28" i="36" s="1"/>
  <c r="I29" i="36" s="1"/>
  <c r="I30" i="36" s="1"/>
  <c r="I31" i="36" s="1"/>
  <c r="I32" i="36" s="1"/>
  <c r="I33" i="36" s="1"/>
  <c r="I34" i="36" s="1"/>
  <c r="I35" i="36" s="1"/>
</calcChain>
</file>

<file path=xl/sharedStrings.xml><?xml version="1.0" encoding="utf-8"?>
<sst xmlns="http://schemas.openxmlformats.org/spreadsheetml/2006/main" count="92" uniqueCount="70">
  <si>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</si>
  <si>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</si>
  <si>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</si>
  <si>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</si>
  <si>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</si>
  <si>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</si>
  <si>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</si>
  <si>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</si>
  <si>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</si>
  <si>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</si>
  <si>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</si>
  <si>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</si>
  <si>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</si>
  <si>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</si>
  <si>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</si>
  <si>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</si>
  <si>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</si>
  <si>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</si>
  <si>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</si>
  <si>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</si>
  <si>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</si>
  <si>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</si>
  <si>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</si>
  <si>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</si>
  <si>
    <t>CAO/Administrative Affairs</t>
  </si>
  <si>
    <t>Possible Reduction of $453,826</t>
  </si>
  <si>
    <t>53102</t>
  </si>
  <si>
    <t>EHS001</t>
  </si>
  <si>
    <t>Salary savings EHS Asst</t>
  </si>
  <si>
    <t>52932</t>
  </si>
  <si>
    <t>PLNT03</t>
  </si>
  <si>
    <t xml:space="preserve">Salary savings on Campus Architect </t>
  </si>
  <si>
    <t>PLNT07</t>
  </si>
  <si>
    <t>Salary savings on Custodian</t>
  </si>
  <si>
    <t>PLNT09</t>
  </si>
  <si>
    <t>Salary savings on Power Plant Operator</t>
  </si>
  <si>
    <t>PLNT02</t>
  </si>
  <si>
    <t>CAO001</t>
  </si>
  <si>
    <t>Reduction in overtime</t>
  </si>
  <si>
    <t>BSRV05</t>
  </si>
  <si>
    <t>Reduction in weekend cleaning</t>
  </si>
  <si>
    <t>CAO003</t>
  </si>
  <si>
    <t>Reduction of additional summer landscaping</t>
  </si>
  <si>
    <t>PLNT</t>
  </si>
  <si>
    <t>Reduction in operating expenses 10-15%</t>
  </si>
  <si>
    <t>Safety</t>
  </si>
  <si>
    <t>EHS</t>
  </si>
  <si>
    <t>Signage/Banner/flag annual maintenance program</t>
  </si>
  <si>
    <t>Camera Maintenance/Deferred Maint</t>
  </si>
  <si>
    <t>FM</t>
  </si>
  <si>
    <t>Academic Excellence/Safety</t>
  </si>
  <si>
    <t>EHS Student Labor</t>
  </si>
  <si>
    <t>Academic Excellence/Community Engagement, Enrollment/Safety</t>
  </si>
  <si>
    <t>Power Plant Operator Vacancy (5/1/19)</t>
  </si>
  <si>
    <t>Academic Excellence/Increased Revenue</t>
  </si>
  <si>
    <t>Campus wide safety training programs (lidar, performing arts, labs)</t>
  </si>
  <si>
    <t>Lock maintenance/Deferred Maint</t>
  </si>
  <si>
    <t>Copernicus Garage Annual Structural Inspections</t>
  </si>
  <si>
    <t>Academic Excellence, Community Engagement, Enrollment, Safety</t>
  </si>
  <si>
    <t>Ensure that faculty and staff have proper training on use of equipment and labs and meet academic missions.</t>
  </si>
  <si>
    <t>Meet campus safety requirements and ensure the safety of the campus community.</t>
  </si>
  <si>
    <t>Currently approximately 1,000 security cameras on campus requiring repair and maintenance, and replacement in the event of failure.  Cameras need to be maintained to ensure safety of the campus community.</t>
  </si>
  <si>
    <t>Community Engagement/Enrollment/Safety</t>
  </si>
  <si>
    <t>EQUIP asset inventory software maintenance</t>
  </si>
  <si>
    <t>EHS/FM</t>
  </si>
  <si>
    <t>Maintain safety of garage infrastructure based on third party review/DAS procurement</t>
  </si>
  <si>
    <t>Initiate program to consolidate signage from multiple divisions on campus to Facilities Management.  The campus has over 500 banners and signs on campus to maintain and update.</t>
  </si>
  <si>
    <t>Annual inspections of performing arts facilities/repairs of performing arts facilities</t>
  </si>
  <si>
    <t>University Assistant (MSD/Chemical Inventory/Chemical Purchases/Lab Equipment</t>
  </si>
  <si>
    <t>New asset inventory software purchased by CSCU, maintenance costs handled by Agency.  New software to meet asset inventory reporting requirements.  Former software of QTEL is no longer supported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</si>
</sst>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mm/dd/yy;@"/>
    <numFmt numFmtId="168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166" fontId="16" fillId="0" borderId="0" xfId="0" applyNumberFormat="1" applyFont="1" applyFill="1" applyBorder="1" applyAlignment="1" applyProtection="1">
      <alignment vertical="top" wrapText="1"/>
      <protection locked="0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37" fontId="1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37" fontId="16" fillId="0" borderId="0" xfId="0" applyNumberFormat="1" applyFont="1" applyAlignment="1">
      <alignment vertical="center"/>
    </xf>
    <xf numFmtId="49" fontId="16" fillId="0" borderId="4" xfId="0" applyNumberFormat="1" applyFont="1" applyBorder="1" applyAlignment="1">
      <alignment horizontal="center" wrapText="1"/>
    </xf>
    <xf numFmtId="165" fontId="16" fillId="0" borderId="3" xfId="0" applyNumberFormat="1" applyFont="1" applyFill="1" applyBorder="1" applyAlignment="1">
      <alignment horizontal="center"/>
    </xf>
    <xf numFmtId="0" fontId="16" fillId="0" borderId="5" xfId="0" applyFont="1" applyFill="1" applyBorder="1"/>
    <xf numFmtId="37" fontId="16" fillId="0" borderId="6" xfId="0" applyNumberFormat="1" applyFont="1" applyFill="1" applyBorder="1"/>
    <xf numFmtId="0" fontId="16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49" fontId="16" fillId="2" borderId="0" xfId="0" applyNumberFormat="1" applyFont="1" applyFill="1" applyAlignment="1">
      <alignment horizont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left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5"/>
  <sheetViews>
    <sheetView tabSelected="1" topLeftCell="A7" zoomScaleNormal="100" workbookViewId="0">
      <selection activeCell="F9" sqref="F9"/>
    </sheetView>
  </sheetViews>
  <sheetFormatPr defaultColWidth="9.140625" defaultRowHeight="15"/>
  <cols>
    <col min="1" max="2" width="9.140625" style="3"/>
    <col min="3" max="3" width="42.5703125" style="3" customWidth="1"/>
    <col min="4" max="4" width="22.140625" style="6" customWidth="1"/>
    <col min="5" max="6" width="12.42578125" style="6" customWidth="1"/>
    <col min="7" max="7" width="13.7109375" style="20" customWidth="1"/>
    <col min="8" max="8" width="11.5703125" style="6" customWidth="1"/>
    <col min="9" max="9" width="13.85546875" style="6" customWidth="1"/>
    <col min="10" max="10" width="18.5703125" style="6" customWidth="1"/>
    <col min="11" max="11" width="27.7109375" style="93" customWidth="1"/>
    <col min="12" max="12" width="52.140625" style="8" customWidth="1"/>
    <col min="13" max="14" width="9.140625" style="3"/>
    <col min="15" max="15" width="3.28515625" style="3" customWidth="1"/>
    <col min="16" max="16384" width="9.140625" style="3"/>
  </cols>
  <sheetData>
    <row r="1" spans="1:13">
      <c r="B1" s="4"/>
      <c r="C1" s="5"/>
      <c r="E1" s="3"/>
      <c r="F1" s="3"/>
      <c r="G1" s="7"/>
      <c r="H1" s="3"/>
      <c r="I1" s="3"/>
      <c r="J1" s="3"/>
      <c r="K1" s="89"/>
      <c r="L1" s="3"/>
      <c r="M1" s="8"/>
    </row>
    <row r="2" spans="1:13" s="5" customFormat="1" ht="14.25">
      <c r="A2" s="102" t="s">
        <v>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s="5" customFormat="1" ht="14.25">
      <c r="A3" s="102" t="s">
        <v>21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s="5" customFormat="1">
      <c r="A4" s="56" t="s">
        <v>24</v>
      </c>
      <c r="B4" s="11"/>
      <c r="C4" s="11"/>
      <c r="D4" s="9"/>
      <c r="J4" s="9"/>
      <c r="K4" s="90"/>
      <c r="L4" s="10"/>
    </row>
    <row r="5" spans="1:13" s="5" customFormat="1" ht="16.5" customHeight="1">
      <c r="D5" s="9"/>
      <c r="E5" s="12"/>
      <c r="F5" s="12"/>
      <c r="G5" s="13"/>
      <c r="H5" s="9"/>
      <c r="I5" s="9"/>
      <c r="J5" s="9"/>
      <c r="K5" s="90"/>
      <c r="L5" s="10"/>
    </row>
    <row r="6" spans="1:13" s="65" customFormat="1" ht="108" customHeight="1">
      <c r="A6" s="79" t="s">
        <v>1</v>
      </c>
      <c r="B6" s="97" t="s">
        <v>4</v>
      </c>
      <c r="C6" s="103" t="s">
        <v>12</v>
      </c>
      <c r="D6" s="103"/>
      <c r="E6" s="80" t="s">
        <v>15</v>
      </c>
      <c r="F6" s="83" t="s">
        <v>23</v>
      </c>
      <c r="G6" s="80" t="s">
        <v>10</v>
      </c>
      <c r="H6" s="80" t="s">
        <v>13</v>
      </c>
      <c r="I6" s="81" t="s">
        <v>16</v>
      </c>
      <c r="J6" s="97" t="s">
        <v>17</v>
      </c>
      <c r="K6" s="82" t="s">
        <v>22</v>
      </c>
      <c r="L6" s="97" t="s">
        <v>14</v>
      </c>
    </row>
    <row r="7" spans="1:13" ht="74.25" customHeight="1">
      <c r="A7" s="73">
        <v>1</v>
      </c>
      <c r="B7" s="74" t="s">
        <v>49</v>
      </c>
      <c r="C7" s="104" t="s">
        <v>63</v>
      </c>
      <c r="D7" s="104"/>
      <c r="E7" s="75">
        <v>25000</v>
      </c>
      <c r="F7" s="75"/>
      <c r="G7" s="75"/>
      <c r="H7" s="75">
        <v>25000</v>
      </c>
      <c r="I7" s="76">
        <f>H7</f>
        <v>25000</v>
      </c>
      <c r="J7" s="77"/>
      <c r="K7" s="85" t="s">
        <v>54</v>
      </c>
      <c r="L7" s="78" t="s">
        <v>69</v>
      </c>
      <c r="M7" s="17"/>
    </row>
    <row r="8" spans="1:13" ht="69.75" customHeight="1">
      <c r="A8" s="57">
        <v>2</v>
      </c>
      <c r="B8" s="61" t="s">
        <v>46</v>
      </c>
      <c r="C8" s="98" t="s">
        <v>55</v>
      </c>
      <c r="D8" s="98"/>
      <c r="E8" s="58">
        <v>25000</v>
      </c>
      <c r="F8" s="58"/>
      <c r="G8" s="58"/>
      <c r="H8" s="58">
        <v>25000</v>
      </c>
      <c r="I8" s="76">
        <f>H8+I7</f>
        <v>50000</v>
      </c>
      <c r="J8" s="60"/>
      <c r="K8" s="85" t="s">
        <v>58</v>
      </c>
      <c r="L8" s="62" t="s">
        <v>59</v>
      </c>
      <c r="M8" s="17"/>
    </row>
    <row r="9" spans="1:13" ht="54" customHeight="1">
      <c r="A9" s="57">
        <v>3</v>
      </c>
      <c r="B9" s="61" t="s">
        <v>46</v>
      </c>
      <c r="C9" s="100" t="s">
        <v>67</v>
      </c>
      <c r="D9" s="100"/>
      <c r="E9" s="58">
        <v>10000</v>
      </c>
      <c r="F9" s="58"/>
      <c r="G9" s="58"/>
      <c r="H9" s="58">
        <v>10000</v>
      </c>
      <c r="I9" s="76">
        <f t="shared" ref="I9:I14" si="0">H9+I8</f>
        <v>60000</v>
      </c>
      <c r="J9" s="59"/>
      <c r="K9" s="85" t="s">
        <v>52</v>
      </c>
      <c r="L9" s="62" t="s">
        <v>60</v>
      </c>
      <c r="M9" s="17"/>
    </row>
    <row r="10" spans="1:13" ht="31.5" customHeight="1">
      <c r="A10" s="57">
        <v>4</v>
      </c>
      <c r="B10" s="61" t="s">
        <v>64</v>
      </c>
      <c r="C10" s="101" t="s">
        <v>68</v>
      </c>
      <c r="D10" s="101"/>
      <c r="E10" s="58">
        <v>18000</v>
      </c>
      <c r="F10" s="58"/>
      <c r="G10" s="58"/>
      <c r="H10" s="58">
        <v>18000</v>
      </c>
      <c r="I10" s="76">
        <f t="shared" si="0"/>
        <v>78000</v>
      </c>
      <c r="J10" s="59"/>
      <c r="K10" s="91" t="s">
        <v>50</v>
      </c>
      <c r="L10" s="62" t="s">
        <v>60</v>
      </c>
      <c r="M10" s="17"/>
    </row>
    <row r="11" spans="1:13" ht="31.5" customHeight="1">
      <c r="A11" s="86">
        <v>5</v>
      </c>
      <c r="B11" s="87" t="s">
        <v>46</v>
      </c>
      <c r="C11" s="55" t="s">
        <v>51</v>
      </c>
      <c r="D11" s="55"/>
      <c r="E11" s="88">
        <v>5000</v>
      </c>
      <c r="F11" s="59"/>
      <c r="G11" s="59"/>
      <c r="H11" s="59">
        <v>5000</v>
      </c>
      <c r="I11" s="76">
        <f t="shared" si="0"/>
        <v>83000</v>
      </c>
      <c r="J11" s="59"/>
      <c r="K11" s="92" t="s">
        <v>50</v>
      </c>
      <c r="L11" s="62" t="s">
        <v>60</v>
      </c>
      <c r="M11" s="17"/>
    </row>
    <row r="12" spans="1:13" ht="51.75" customHeight="1">
      <c r="A12" s="57">
        <v>6</v>
      </c>
      <c r="B12" s="61" t="s">
        <v>49</v>
      </c>
      <c r="C12" s="98" t="s">
        <v>47</v>
      </c>
      <c r="D12" s="98"/>
      <c r="E12" s="58">
        <v>25000</v>
      </c>
      <c r="F12" s="58"/>
      <c r="G12" s="58"/>
      <c r="H12" s="58">
        <v>25000</v>
      </c>
      <c r="I12" s="76">
        <f t="shared" si="0"/>
        <v>108000</v>
      </c>
      <c r="J12" s="59"/>
      <c r="K12" s="91" t="s">
        <v>62</v>
      </c>
      <c r="L12" s="62" t="s">
        <v>66</v>
      </c>
      <c r="M12" s="17"/>
    </row>
    <row r="13" spans="1:13" ht="86.25" customHeight="1">
      <c r="A13" s="57">
        <v>7</v>
      </c>
      <c r="B13" s="61" t="s">
        <v>49</v>
      </c>
      <c r="C13" s="98" t="s">
        <v>48</v>
      </c>
      <c r="D13" s="98"/>
      <c r="E13" s="58">
        <v>66000</v>
      </c>
      <c r="F13" s="58"/>
      <c r="G13" s="58"/>
      <c r="H13" s="58">
        <v>66000</v>
      </c>
      <c r="I13" s="76">
        <f t="shared" si="0"/>
        <v>174000</v>
      </c>
      <c r="J13" s="59"/>
      <c r="K13" s="91" t="s">
        <v>45</v>
      </c>
      <c r="L13" s="62" t="s">
        <v>61</v>
      </c>
      <c r="M13" s="17"/>
    </row>
    <row r="14" spans="1:13" ht="31.5" customHeight="1">
      <c r="A14" s="57">
        <v>8</v>
      </c>
      <c r="B14" s="61" t="s">
        <v>49</v>
      </c>
      <c r="C14" s="98" t="s">
        <v>56</v>
      </c>
      <c r="D14" s="98"/>
      <c r="E14" s="58">
        <v>25000</v>
      </c>
      <c r="F14" s="58"/>
      <c r="G14" s="58"/>
      <c r="H14" s="58">
        <v>25000</v>
      </c>
      <c r="I14" s="76">
        <f t="shared" si="0"/>
        <v>199000</v>
      </c>
      <c r="J14" s="59"/>
      <c r="K14" s="91" t="s">
        <v>45</v>
      </c>
      <c r="L14" s="62" t="s">
        <v>60</v>
      </c>
      <c r="M14" s="17"/>
    </row>
    <row r="15" spans="1:13" ht="31.5" customHeight="1">
      <c r="A15" s="63">
        <v>9</v>
      </c>
      <c r="B15" s="61" t="s">
        <v>49</v>
      </c>
      <c r="C15" s="98" t="s">
        <v>57</v>
      </c>
      <c r="D15" s="98"/>
      <c r="E15" s="58">
        <v>15000</v>
      </c>
      <c r="F15" s="58"/>
      <c r="G15" s="58"/>
      <c r="H15" s="58">
        <v>15000</v>
      </c>
      <c r="I15" s="76">
        <f>H15+I14</f>
        <v>214000</v>
      </c>
      <c r="J15" s="59"/>
      <c r="K15" s="91" t="s">
        <v>45</v>
      </c>
      <c r="L15" s="62" t="s">
        <v>65</v>
      </c>
      <c r="M15" s="17"/>
    </row>
    <row r="16" spans="1:13" ht="16.5" customHeight="1">
      <c r="A16" s="63"/>
      <c r="B16" s="61"/>
      <c r="C16" s="99"/>
      <c r="D16" s="99"/>
      <c r="E16" s="58"/>
      <c r="F16" s="58"/>
      <c r="G16" s="58"/>
      <c r="H16" s="58"/>
      <c r="I16" s="59"/>
      <c r="J16" s="59"/>
      <c r="K16" s="91"/>
      <c r="L16" s="62"/>
      <c r="M16" s="17"/>
    </row>
    <row r="17" spans="1:261" s="21" customFormat="1" ht="15.75" thickBot="1">
      <c r="A17" s="28"/>
      <c r="B17" s="28"/>
      <c r="C17" s="29"/>
      <c r="D17" s="30"/>
      <c r="E17" s="30"/>
      <c r="F17" s="30"/>
      <c r="G17" s="31"/>
      <c r="H17" s="30"/>
      <c r="I17" s="32"/>
      <c r="J17" s="30"/>
      <c r="K17" s="33"/>
      <c r="L17" s="33"/>
      <c r="M17" s="25"/>
      <c r="N17" s="26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</row>
    <row r="18" spans="1:261" s="21" customFormat="1" ht="15.75" thickBot="1">
      <c r="A18" s="34"/>
      <c r="B18" s="34"/>
      <c r="C18" s="22" t="s">
        <v>11</v>
      </c>
      <c r="D18" s="23"/>
      <c r="E18" s="23"/>
      <c r="F18" s="23"/>
      <c r="G18" s="35"/>
      <c r="H18" s="23"/>
      <c r="I18" s="36"/>
      <c r="J18" s="23"/>
      <c r="K18" s="24"/>
      <c r="L18" s="24"/>
      <c r="M18" s="25"/>
      <c r="N18" s="3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</row>
    <row r="19" spans="1:261" s="72" customFormat="1" ht="30.75" customHeight="1">
      <c r="A19" s="64" t="s">
        <v>3</v>
      </c>
      <c r="B19" s="64" t="s">
        <v>4</v>
      </c>
      <c r="C19" s="65" t="s">
        <v>8</v>
      </c>
      <c r="E19" s="66" t="s">
        <v>6</v>
      </c>
      <c r="F19" s="67" t="s">
        <v>5</v>
      </c>
      <c r="G19" s="67" t="s">
        <v>7</v>
      </c>
      <c r="H19" s="68" t="s">
        <v>0</v>
      </c>
      <c r="I19" s="68" t="s">
        <v>19</v>
      </c>
      <c r="J19" s="69" t="s">
        <v>1</v>
      </c>
      <c r="K19" s="70" t="s">
        <v>18</v>
      </c>
      <c r="L19" s="65" t="s">
        <v>2</v>
      </c>
      <c r="M19" s="71"/>
    </row>
    <row r="20" spans="1:261">
      <c r="A20" s="16"/>
      <c r="B20" s="16"/>
      <c r="C20" s="26"/>
      <c r="E20" s="37"/>
      <c r="F20" s="38"/>
      <c r="G20" s="39"/>
      <c r="H20" s="14"/>
      <c r="I20" s="14"/>
      <c r="J20" s="15"/>
      <c r="K20" s="94"/>
      <c r="L20" s="26"/>
    </row>
    <row r="21" spans="1:261" s="18" customFormat="1">
      <c r="A21" s="40"/>
      <c r="B21" s="1" t="s">
        <v>20</v>
      </c>
      <c r="C21" s="2" t="s">
        <v>25</v>
      </c>
      <c r="D21" s="41"/>
      <c r="E21" s="41"/>
      <c r="F21" s="41"/>
      <c r="G21" s="42"/>
      <c r="H21" s="41"/>
      <c r="I21" s="41"/>
      <c r="J21" s="43"/>
      <c r="K21" s="95"/>
      <c r="L21" s="44"/>
    </row>
    <row r="22" spans="1:261" ht="31.5" customHeight="1">
      <c r="A22" s="16"/>
      <c r="B22" s="16"/>
      <c r="C22" s="26"/>
      <c r="E22" s="37"/>
      <c r="F22" s="38"/>
      <c r="G22" s="39"/>
      <c r="H22" s="14"/>
      <c r="I22" s="14"/>
      <c r="J22" s="15"/>
      <c r="K22" s="94"/>
      <c r="L22" s="26"/>
    </row>
    <row r="23" spans="1:261" ht="31.5" customHeight="1">
      <c r="A23" s="45" t="s">
        <v>26</v>
      </c>
      <c r="B23" s="46" t="s">
        <v>27</v>
      </c>
      <c r="C23" s="47" t="s">
        <v>28</v>
      </c>
      <c r="E23" s="48">
        <v>6817</v>
      </c>
      <c r="F23" s="49">
        <f>0.3*(E23)</f>
        <v>2045.1</v>
      </c>
      <c r="G23" s="48">
        <v>0</v>
      </c>
      <c r="H23" s="48">
        <f t="shared" ref="H23:H35" si="1">SUM(E23:G23)</f>
        <v>8862.1</v>
      </c>
      <c r="I23" s="50">
        <f>H23</f>
        <v>8862.1</v>
      </c>
      <c r="J23" s="51">
        <v>-1</v>
      </c>
      <c r="K23" s="96"/>
      <c r="L23" s="52"/>
      <c r="M23" s="18"/>
    </row>
    <row r="24" spans="1:261" ht="31.5" customHeight="1">
      <c r="A24" s="45" t="s">
        <v>29</v>
      </c>
      <c r="B24" s="46" t="s">
        <v>30</v>
      </c>
      <c r="C24" s="47" t="s">
        <v>31</v>
      </c>
      <c r="E24" s="48">
        <v>6218</v>
      </c>
      <c r="F24" s="49">
        <f>0.3*(E24)</f>
        <v>1865.3999999999999</v>
      </c>
      <c r="G24" s="48">
        <v>0</v>
      </c>
      <c r="H24" s="48">
        <f t="shared" si="1"/>
        <v>8083.4</v>
      </c>
      <c r="I24" s="50">
        <f>I23+H24</f>
        <v>16945.5</v>
      </c>
      <c r="J24" s="51">
        <v>-2</v>
      </c>
      <c r="K24" s="96"/>
      <c r="L24" s="52"/>
      <c r="M24" s="18"/>
    </row>
    <row r="25" spans="1:261" ht="31.5" customHeight="1">
      <c r="A25" s="45">
        <v>52169</v>
      </c>
      <c r="B25" s="46" t="s">
        <v>32</v>
      </c>
      <c r="C25" s="47" t="s">
        <v>33</v>
      </c>
      <c r="E25" s="48">
        <v>7663</v>
      </c>
      <c r="F25" s="49">
        <f t="shared" ref="F25:F30" si="2">0.3*(E25)</f>
        <v>2298.9</v>
      </c>
      <c r="G25" s="48">
        <v>0</v>
      </c>
      <c r="H25" s="48">
        <f t="shared" si="1"/>
        <v>9961.9</v>
      </c>
      <c r="I25" s="50">
        <f>I24+H25</f>
        <v>26907.4</v>
      </c>
      <c r="J25" s="51">
        <v>-3</v>
      </c>
      <c r="L25" s="53"/>
    </row>
    <row r="26" spans="1:261" ht="31.5" customHeight="1">
      <c r="A26" s="45">
        <v>52231</v>
      </c>
      <c r="B26" s="46" t="s">
        <v>32</v>
      </c>
      <c r="C26" s="47" t="s">
        <v>33</v>
      </c>
      <c r="E26" s="48">
        <v>5612</v>
      </c>
      <c r="F26" s="49">
        <f t="shared" si="2"/>
        <v>1683.6</v>
      </c>
      <c r="G26" s="48">
        <v>0</v>
      </c>
      <c r="H26" s="48">
        <f t="shared" si="1"/>
        <v>7295.6</v>
      </c>
      <c r="I26" s="50">
        <f>I25+H26</f>
        <v>34203</v>
      </c>
      <c r="J26" s="51">
        <v>-4</v>
      </c>
      <c r="L26" s="53"/>
    </row>
    <row r="27" spans="1:261" ht="31.5" customHeight="1">
      <c r="A27" s="45">
        <v>52236</v>
      </c>
      <c r="B27" s="46" t="s">
        <v>32</v>
      </c>
      <c r="C27" s="47" t="s">
        <v>33</v>
      </c>
      <c r="E27" s="48">
        <v>984</v>
      </c>
      <c r="F27" s="49">
        <f t="shared" si="2"/>
        <v>295.2</v>
      </c>
      <c r="G27" s="48">
        <v>0</v>
      </c>
      <c r="H27" s="48">
        <f t="shared" si="1"/>
        <v>1279.2</v>
      </c>
      <c r="I27" s="50">
        <f>I26+H27</f>
        <v>35482.199999999997</v>
      </c>
      <c r="J27" s="51">
        <v>-5</v>
      </c>
      <c r="L27" s="53"/>
    </row>
    <row r="28" spans="1:261" ht="31.5" customHeight="1">
      <c r="A28" s="45">
        <v>52227</v>
      </c>
      <c r="B28" s="46" t="s">
        <v>34</v>
      </c>
      <c r="C28" s="47" t="s">
        <v>35</v>
      </c>
      <c r="E28" s="48">
        <v>16071</v>
      </c>
      <c r="F28" s="49">
        <f t="shared" si="2"/>
        <v>4821.3</v>
      </c>
      <c r="G28" s="48">
        <v>0</v>
      </c>
      <c r="H28" s="48">
        <f t="shared" si="1"/>
        <v>20892.3</v>
      </c>
      <c r="I28" s="50">
        <f t="shared" ref="I28:I35" si="3">I27+H28</f>
        <v>56374.5</v>
      </c>
      <c r="J28" s="51">
        <v>-6</v>
      </c>
      <c r="L28" s="53"/>
    </row>
    <row r="29" spans="1:261" ht="31.5" customHeight="1">
      <c r="A29" s="45">
        <v>52153</v>
      </c>
      <c r="B29" s="46" t="s">
        <v>34</v>
      </c>
      <c r="C29" s="47" t="s">
        <v>35</v>
      </c>
      <c r="E29" s="48">
        <v>9434</v>
      </c>
      <c r="F29" s="49">
        <f t="shared" si="2"/>
        <v>2830.2</v>
      </c>
      <c r="G29" s="48">
        <v>0</v>
      </c>
      <c r="H29" s="48">
        <f t="shared" si="1"/>
        <v>12264.2</v>
      </c>
      <c r="I29" s="50">
        <f t="shared" si="3"/>
        <v>68638.7</v>
      </c>
      <c r="J29" s="51">
        <v>-7</v>
      </c>
      <c r="L29" s="53"/>
    </row>
    <row r="30" spans="1:261" ht="31.5" customHeight="1">
      <c r="A30" s="45">
        <v>52701</v>
      </c>
      <c r="B30" s="46" t="s">
        <v>34</v>
      </c>
      <c r="C30" s="47" t="s">
        <v>35</v>
      </c>
      <c r="E30" s="48">
        <v>10948</v>
      </c>
      <c r="F30" s="49">
        <f t="shared" si="2"/>
        <v>3284.4</v>
      </c>
      <c r="G30" s="48">
        <v>0</v>
      </c>
      <c r="H30" s="48">
        <f t="shared" si="1"/>
        <v>14232.4</v>
      </c>
      <c r="I30" s="50">
        <f t="shared" si="3"/>
        <v>82871.099999999991</v>
      </c>
      <c r="J30" s="51">
        <v>-8</v>
      </c>
      <c r="L30" s="53"/>
    </row>
    <row r="31" spans="1:261" ht="31.5" customHeight="1">
      <c r="A31" s="45">
        <v>52696</v>
      </c>
      <c r="B31" s="46" t="s">
        <v>36</v>
      </c>
      <c r="C31" s="47" t="s">
        <v>53</v>
      </c>
      <c r="E31" s="48">
        <v>56252</v>
      </c>
      <c r="F31" s="49">
        <f>0.45*(E31)</f>
        <v>25313.4</v>
      </c>
      <c r="G31" s="48">
        <v>0</v>
      </c>
      <c r="H31" s="48">
        <f t="shared" si="1"/>
        <v>81565.399999999994</v>
      </c>
      <c r="I31" s="50">
        <f>I30+H31</f>
        <v>164436.5</v>
      </c>
      <c r="J31" s="51">
        <v>-9</v>
      </c>
      <c r="L31" s="53"/>
    </row>
    <row r="32" spans="1:261">
      <c r="B32" s="3" t="s">
        <v>37</v>
      </c>
      <c r="C32" s="3" t="s">
        <v>38</v>
      </c>
      <c r="G32" s="84">
        <v>100000</v>
      </c>
      <c r="H32" s="48">
        <f t="shared" si="1"/>
        <v>100000</v>
      </c>
      <c r="I32" s="50">
        <f t="shared" si="3"/>
        <v>264436.5</v>
      </c>
      <c r="J32" s="51">
        <v>-10</v>
      </c>
    </row>
    <row r="33" spans="1:12">
      <c r="B33" s="3" t="s">
        <v>39</v>
      </c>
      <c r="C33" s="3" t="s">
        <v>40</v>
      </c>
      <c r="G33" s="84">
        <v>35000</v>
      </c>
      <c r="H33" s="6">
        <f t="shared" si="1"/>
        <v>35000</v>
      </c>
      <c r="I33" s="50">
        <f t="shared" si="3"/>
        <v>299436.5</v>
      </c>
      <c r="J33" s="51">
        <v>-11</v>
      </c>
    </row>
    <row r="34" spans="1:12">
      <c r="A34" s="54"/>
      <c r="B34" s="55" t="s">
        <v>41</v>
      </c>
      <c r="C34" s="3" t="s">
        <v>42</v>
      </c>
      <c r="D34" s="3"/>
      <c r="E34" s="3"/>
      <c r="F34" s="3"/>
      <c r="G34" s="50">
        <v>50000</v>
      </c>
      <c r="H34" s="6">
        <f t="shared" si="1"/>
        <v>50000</v>
      </c>
      <c r="I34" s="50">
        <f t="shared" si="3"/>
        <v>349436.5</v>
      </c>
      <c r="J34" s="51">
        <v>-12</v>
      </c>
      <c r="K34" s="89"/>
      <c r="L34" s="3"/>
    </row>
    <row r="35" spans="1:12">
      <c r="B35" s="3" t="s">
        <v>43</v>
      </c>
      <c r="C35" s="3" t="s">
        <v>44</v>
      </c>
      <c r="G35" s="50">
        <v>104389</v>
      </c>
      <c r="H35" s="6">
        <f t="shared" si="1"/>
        <v>104389</v>
      </c>
      <c r="I35" s="50">
        <f t="shared" si="3"/>
        <v>453825.5</v>
      </c>
      <c r="J35" s="19">
        <v>-13</v>
      </c>
    </row>
  </sheetData>
  <mergeCells count="12">
    <mergeCell ref="A2:L2"/>
    <mergeCell ref="A3:L3"/>
    <mergeCell ref="C6:D6"/>
    <mergeCell ref="C7:D7"/>
    <mergeCell ref="C15:D15"/>
    <mergeCell ref="C16:D16"/>
    <mergeCell ref="C8:D8"/>
    <mergeCell ref="C9:D9"/>
    <mergeCell ref="C10:D10"/>
    <mergeCell ref="C12:D12"/>
    <mergeCell ref="C13:D13"/>
    <mergeCell ref="C14:D14"/>
  </mergeCells>
  <printOptions horizontalCentered="1"/>
  <pageMargins left="0" right="0" top="0.5" bottom="0.5" header="0.3" footer="0.3"/>
  <pageSetup paperSize="17" scale="88" fitToHeight="2" orientation="landscape" r:id="rId1"/>
  <headerFooter>
    <oddFooter>&amp;L&amp;Z&amp;F&amp;C&amp;P of &amp;N&amp;Rprinted &amp;D&amp;T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FY20 (2-8-19)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Karas, Rene (FacMgt)</cp:lastModifiedBy>
  <cp:lastPrinted>2019-02-08T17:18:29Z</cp:lastPrinted>
  <dcterms:created xsi:type="dcterms:W3CDTF">2002-01-11T18:30:13Z</dcterms:created>
  <dcterms:modified xsi:type="dcterms:W3CDTF">2019-02-08T17:31:19Z</dcterms:modified>
</cp:coreProperties>
</file>